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deya\Desktop\"/>
    </mc:Choice>
  </mc:AlternateContent>
  <bookViews>
    <workbookView xWindow="0" yWindow="0" windowWidth="24000" windowHeight="9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C53" i="1" l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M38" i="1"/>
  <c r="L38" i="1"/>
  <c r="K38" i="1"/>
  <c r="J38" i="1"/>
  <c r="I38" i="1"/>
  <c r="H38" i="1"/>
  <c r="G38" i="1"/>
  <c r="F38" i="1"/>
  <c r="E38" i="1"/>
  <c r="D38" i="1"/>
  <c r="M37" i="1"/>
  <c r="L37" i="1"/>
  <c r="K37" i="1"/>
  <c r="J37" i="1"/>
  <c r="I37" i="1"/>
  <c r="H37" i="1"/>
  <c r="G37" i="1"/>
  <c r="F37" i="1"/>
  <c r="E37" i="1"/>
  <c r="D37" i="1"/>
  <c r="L34" i="1"/>
  <c r="K34" i="1"/>
  <c r="J34" i="1"/>
  <c r="I34" i="1"/>
  <c r="H34" i="1"/>
  <c r="G34" i="1"/>
  <c r="F34" i="1"/>
  <c r="E34" i="1"/>
  <c r="D34" i="1"/>
  <c r="L33" i="1"/>
  <c r="K33" i="1"/>
  <c r="J33" i="1"/>
  <c r="I33" i="1"/>
  <c r="H33" i="1"/>
  <c r="G33" i="1"/>
  <c r="F33" i="1"/>
  <c r="E33" i="1"/>
  <c r="D33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I22" i="1"/>
  <c r="H22" i="1"/>
  <c r="G22" i="1"/>
  <c r="F22" i="1"/>
  <c r="E22" i="1"/>
  <c r="D22" i="1"/>
  <c r="I21" i="1"/>
  <c r="H21" i="1"/>
  <c r="G21" i="1"/>
  <c r="F21" i="1"/>
  <c r="E21" i="1"/>
  <c r="D21" i="1"/>
  <c r="H18" i="1"/>
  <c r="G18" i="1"/>
  <c r="F18" i="1"/>
  <c r="E18" i="1"/>
  <c r="D18" i="1"/>
  <c r="H17" i="1"/>
  <c r="G17" i="1"/>
  <c r="F17" i="1"/>
  <c r="E17" i="1"/>
  <c r="D17" i="1"/>
  <c r="G14" i="1"/>
  <c r="F14" i="1"/>
  <c r="E14" i="1"/>
  <c r="D14" i="1"/>
  <c r="G13" i="1"/>
  <c r="F13" i="1"/>
  <c r="E13" i="1"/>
  <c r="D13" i="1"/>
  <c r="E6" i="1"/>
  <c r="D6" i="1"/>
  <c r="F10" i="1"/>
  <c r="E10" i="1"/>
  <c r="D10" i="1"/>
  <c r="F9" i="1"/>
  <c r="E9" i="1"/>
  <c r="D9" i="1"/>
  <c r="E5" i="1"/>
  <c r="D5" i="1"/>
</calcChain>
</file>

<file path=xl/sharedStrings.xml><?xml version="1.0" encoding="utf-8"?>
<sst xmlns="http://schemas.openxmlformats.org/spreadsheetml/2006/main" count="103" uniqueCount="62">
  <si>
    <t>266.66..</t>
    <phoneticPr fontId="1"/>
  </si>
  <si>
    <t>133.33..</t>
    <phoneticPr fontId="1"/>
  </si>
  <si>
    <t>333.33..</t>
    <phoneticPr fontId="1"/>
  </si>
  <si>
    <t>466.66..</t>
    <phoneticPr fontId="1"/>
  </si>
  <si>
    <t>533.33..</t>
    <phoneticPr fontId="1"/>
  </si>
  <si>
    <t>666.66..</t>
    <phoneticPr fontId="1"/>
  </si>
  <si>
    <t>733.33..</t>
    <phoneticPr fontId="1"/>
  </si>
  <si>
    <t>866.66..</t>
    <phoneticPr fontId="1"/>
  </si>
  <si>
    <t>1066.66..</t>
    <phoneticPr fontId="1"/>
  </si>
  <si>
    <t>1133.33..</t>
    <phoneticPr fontId="1"/>
  </si>
  <si>
    <t>12平均律</t>
    <rPh sb="2" eb="5">
      <t>ヘイキンリツ</t>
    </rPh>
    <phoneticPr fontId="1"/>
  </si>
  <si>
    <t>A</t>
  </si>
  <si>
    <t>A♯</t>
  </si>
  <si>
    <t>B</t>
  </si>
  <si>
    <t>C</t>
  </si>
  <si>
    <t>C♯</t>
  </si>
  <si>
    <t>D</t>
  </si>
  <si>
    <t>D♯</t>
  </si>
  <si>
    <t>E</t>
  </si>
  <si>
    <t>F</t>
  </si>
  <si>
    <t>F♯</t>
  </si>
  <si>
    <t>G</t>
  </si>
  <si>
    <t>G#</t>
  </si>
  <si>
    <t>24平均律</t>
    <phoneticPr fontId="1"/>
  </si>
  <si>
    <t>周波数（Hz）</t>
    <phoneticPr fontId="1"/>
  </si>
  <si>
    <t>周波数（Hz）</t>
    <phoneticPr fontId="1"/>
  </si>
  <si>
    <t>周波数（Hz）</t>
    <phoneticPr fontId="1"/>
  </si>
  <si>
    <t>周波数（Hz）</t>
    <rPh sb="0" eb="3">
      <t>シュウハスウ</t>
    </rPh>
    <phoneticPr fontId="1"/>
  </si>
  <si>
    <t>４４０HZを基準の音と定めた場合の各平均律の音程別周波数</t>
    <rPh sb="22" eb="24">
      <t>オンテイ</t>
    </rPh>
    <rPh sb="24" eb="25">
      <t>ベツ</t>
    </rPh>
    <phoneticPr fontId="1"/>
  </si>
  <si>
    <t>12平均律は周波数比　2:3 3:4 4:5 5:6に近い場所に音程が存在している。</t>
    <rPh sb="2" eb="5">
      <t>ヘイキンリツ</t>
    </rPh>
    <rPh sb="6" eb="10">
      <t>シュウハスウヒ</t>
    </rPh>
    <rPh sb="27" eb="28">
      <t>チカ</t>
    </rPh>
    <rPh sb="29" eb="31">
      <t>バショ</t>
    </rPh>
    <rPh sb="32" eb="34">
      <t>オンテイ</t>
    </rPh>
    <rPh sb="35" eb="37">
      <t>ソンザイ</t>
    </rPh>
    <phoneticPr fontId="1"/>
  </si>
  <si>
    <t>セント</t>
    <phoneticPr fontId="1"/>
  </si>
  <si>
    <t>周波数</t>
    <rPh sb="0" eb="3">
      <t>シュウハスウ</t>
    </rPh>
    <phoneticPr fontId="1"/>
  </si>
  <si>
    <t>周波数比</t>
    <rPh sb="0" eb="4">
      <t>シュウハスウヒ</t>
    </rPh>
    <phoneticPr fontId="1"/>
  </si>
  <si>
    <t xml:space="preserve"> 2:3 </t>
    <phoneticPr fontId="1"/>
  </si>
  <si>
    <t xml:space="preserve"> 4:5 </t>
    <phoneticPr fontId="1"/>
  </si>
  <si>
    <t>　3：4　</t>
    <phoneticPr fontId="1"/>
  </si>
  <si>
    <t>　5：6　</t>
    <phoneticPr fontId="1"/>
  </si>
  <si>
    <t xml:space="preserve"> 1:1 </t>
    <phoneticPr fontId="1"/>
  </si>
  <si>
    <t>2平均律(2EDO)</t>
    <rPh sb="1" eb="4">
      <t>ヘイキンリツ</t>
    </rPh>
    <phoneticPr fontId="1"/>
  </si>
  <si>
    <t>3平均律(3EDO)</t>
    <rPh sb="1" eb="4">
      <t>ヘイキンリツ</t>
    </rPh>
    <phoneticPr fontId="1"/>
  </si>
  <si>
    <t>4平均律(4EDO)</t>
    <rPh sb="1" eb="4">
      <t>ヘイキンリツ</t>
    </rPh>
    <phoneticPr fontId="1"/>
  </si>
  <si>
    <t>5平均律(5EDO)</t>
    <rPh sb="1" eb="4">
      <t>ヘイキンリツ</t>
    </rPh>
    <phoneticPr fontId="1"/>
  </si>
  <si>
    <t>6平均律(6EDO)</t>
    <phoneticPr fontId="1"/>
  </si>
  <si>
    <t>7平均律(7EDO)</t>
    <phoneticPr fontId="1"/>
  </si>
  <si>
    <t>8平均律(8EDO)</t>
    <phoneticPr fontId="1"/>
  </si>
  <si>
    <t>9平均律(9EDO)</t>
    <phoneticPr fontId="1"/>
  </si>
  <si>
    <t>10平均律(10EDO)</t>
    <phoneticPr fontId="1"/>
  </si>
  <si>
    <t>11平均律(11EDO)</t>
    <phoneticPr fontId="1"/>
  </si>
  <si>
    <t>13平均律(13EDO)</t>
    <phoneticPr fontId="1"/>
  </si>
  <si>
    <t>14平均律(14EDO)</t>
    <phoneticPr fontId="1"/>
  </si>
  <si>
    <t>15平均律(15EDO)</t>
    <phoneticPr fontId="1"/>
  </si>
  <si>
    <t>16平均律(16EDO)</t>
    <phoneticPr fontId="1"/>
  </si>
  <si>
    <t>17平均律(17EDO)</t>
    <phoneticPr fontId="1"/>
  </si>
  <si>
    <t>18平均律(18EDO)</t>
    <phoneticPr fontId="1"/>
  </si>
  <si>
    <t>19平均律(19EDO)</t>
    <phoneticPr fontId="1"/>
  </si>
  <si>
    <t>20平均律(20EDO)</t>
    <phoneticPr fontId="1"/>
  </si>
  <si>
    <t>21平均律(21EDO)</t>
    <phoneticPr fontId="1"/>
  </si>
  <si>
    <t>22平均律(22EDO)</t>
    <phoneticPr fontId="1"/>
  </si>
  <si>
    <t>23平均律(23EDO)</t>
    <phoneticPr fontId="1"/>
  </si>
  <si>
    <t>基準値からのセント(cent)</t>
  </si>
  <si>
    <t>基準値からのセント(cent)</t>
    <rPh sb="0" eb="3">
      <t>キジュンチ</t>
    </rPh>
    <phoneticPr fontId="1"/>
  </si>
  <si>
    <t>基準音が440Hzの場合、周波数比2:3の660Hz、3：4の586.67Hz、4：5の550Hz、5：6の528Hzがよく響く、下記の周波数で近い場所を探してみるといいと思う。
各平均律の特徴が少し見えてくるのではないか？　(±20セント以内のものに色を付けてみた)</t>
    <rPh sb="0" eb="3">
      <t>キジュンオン</t>
    </rPh>
    <rPh sb="10" eb="12">
      <t>バアイ</t>
    </rPh>
    <rPh sb="13" eb="17">
      <t>シュウハスウヒ</t>
    </rPh>
    <rPh sb="62" eb="63">
      <t>ヒビ</t>
    </rPh>
    <rPh sb="65" eb="67">
      <t>カキ</t>
    </rPh>
    <rPh sb="68" eb="71">
      <t>シュウハスウ</t>
    </rPh>
    <rPh sb="72" eb="73">
      <t>チカ</t>
    </rPh>
    <rPh sb="74" eb="76">
      <t>バショ</t>
    </rPh>
    <rPh sb="77" eb="78">
      <t>サガ</t>
    </rPh>
    <rPh sb="86" eb="87">
      <t>オモ</t>
    </rPh>
    <rPh sb="90" eb="91">
      <t>カク</t>
    </rPh>
    <rPh sb="91" eb="94">
      <t>ヘイキンリツ</t>
    </rPh>
    <rPh sb="95" eb="97">
      <t>トクチョウ</t>
    </rPh>
    <rPh sb="98" eb="99">
      <t>スコ</t>
    </rPh>
    <rPh sb="100" eb="101">
      <t>ミ</t>
    </rPh>
    <rPh sb="120" eb="122">
      <t>イナイ</t>
    </rPh>
    <rPh sb="126" eb="127">
      <t>イロ</t>
    </rPh>
    <rPh sb="128" eb="129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</si>
</sst>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0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0" fontId="0" fillId="5" borderId="10" xfId="0" applyNumberForma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2" fontId="0" fillId="6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8"/>
  <sheetViews>
    <sheetView tabSelected="1" topLeftCell="A55" zoomScale="80" zoomScaleNormal="80" workbookViewId="0">
      <selection activeCell="D52" sqref="D52"/>
    </sheetView>
  </sheetViews>
  <sheetFormatPr defaultRowHeight="13.5" x14ac:dyDescent="0.15"/>
  <cols>
    <col min="1" max="1" width="9.125" style="2" customWidth="1"/>
    <col min="2" max="2" width="26" style="2" customWidth="1"/>
    <col min="3" max="28" width="9.125" style="2" customWidth="1"/>
    <col min="29" max="16384" width="9" style="2"/>
  </cols>
  <sheetData>
    <row r="1" spans="1:23" ht="77.25" customHeight="1" x14ac:dyDescent="0.15">
      <c r="A1" s="23"/>
      <c r="B1" s="60" t="s">
        <v>28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43.5" customHeight="1" x14ac:dyDescent="0.15">
      <c r="A2" s="22"/>
      <c r="B2" s="59" t="s">
        <v>61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s="18" customFormat="1" x14ac:dyDescent="0.15"/>
    <row r="4" spans="1:23" s="18" customFormat="1" ht="15" customHeight="1" x14ac:dyDescent="0.15">
      <c r="B4" s="1" t="s">
        <v>38</v>
      </c>
      <c r="C4" s="1">
        <v>0</v>
      </c>
      <c r="D4" s="1">
        <v>1</v>
      </c>
      <c r="E4" s="1">
        <v>2</v>
      </c>
      <c r="F4" s="10"/>
      <c r="G4" s="11"/>
      <c r="H4" s="1" t="s">
        <v>32</v>
      </c>
      <c r="I4" s="1" t="s">
        <v>37</v>
      </c>
      <c r="J4" s="28" t="s">
        <v>33</v>
      </c>
      <c r="K4" s="26" t="s">
        <v>35</v>
      </c>
      <c r="L4" s="30" t="s">
        <v>34</v>
      </c>
      <c r="M4" s="32" t="s">
        <v>36</v>
      </c>
      <c r="N4" s="10"/>
    </row>
    <row r="5" spans="1:23" s="18" customFormat="1" ht="15" customHeight="1" x14ac:dyDescent="0.15">
      <c r="B5" s="1" t="s">
        <v>60</v>
      </c>
      <c r="C5" s="1">
        <v>0</v>
      </c>
      <c r="D5" s="1">
        <f>1200*(D4/2)</f>
        <v>600</v>
      </c>
      <c r="E5" s="1">
        <f>1200*(E4/2)</f>
        <v>1200</v>
      </c>
      <c r="H5" s="1" t="s">
        <v>30</v>
      </c>
      <c r="I5" s="1">
        <v>0</v>
      </c>
      <c r="J5" s="29">
        <v>702</v>
      </c>
      <c r="K5" s="27">
        <v>497</v>
      </c>
      <c r="L5" s="31">
        <v>387</v>
      </c>
      <c r="M5" s="33">
        <v>316</v>
      </c>
      <c r="N5" s="10"/>
    </row>
    <row r="6" spans="1:23" s="18" customFormat="1" ht="15" customHeight="1" x14ac:dyDescent="0.15">
      <c r="B6" s="1" t="s">
        <v>25</v>
      </c>
      <c r="C6" s="1">
        <v>440</v>
      </c>
      <c r="D6" s="8">
        <f>440*2^(D4/2)</f>
        <v>622.25396744416184</v>
      </c>
      <c r="E6" s="8">
        <f>440*2^(E4/2)</f>
        <v>880</v>
      </c>
      <c r="H6" s="1" t="s">
        <v>31</v>
      </c>
      <c r="I6" s="1">
        <v>440</v>
      </c>
      <c r="J6" s="29">
        <v>660</v>
      </c>
      <c r="K6" s="27">
        <v>586.66999999999996</v>
      </c>
      <c r="L6" s="31">
        <v>550</v>
      </c>
      <c r="M6" s="33">
        <v>528</v>
      </c>
      <c r="N6" s="10"/>
    </row>
    <row r="7" spans="1:23" s="18" customFormat="1" ht="15" customHeight="1" x14ac:dyDescent="0.15">
      <c r="C7" s="13"/>
      <c r="D7" s="13"/>
      <c r="E7" s="13"/>
      <c r="F7" s="13"/>
      <c r="G7" s="13"/>
      <c r="H7" s="13"/>
      <c r="I7" s="13"/>
      <c r="J7" s="24">
        <f>440*2^(J5/1200)</f>
        <v>660.01715528575994</v>
      </c>
      <c r="K7" s="24">
        <f>440*2^(K5/1200)</f>
        <v>586.31265262188208</v>
      </c>
      <c r="L7" s="24">
        <f>440*2^(L5/1200)</f>
        <v>550.21807114942294</v>
      </c>
      <c r="M7" s="24">
        <f>440*2^(M5/1200)</f>
        <v>528.10941333271774</v>
      </c>
      <c r="N7" s="15"/>
      <c r="O7" s="13"/>
      <c r="P7" s="13"/>
      <c r="Q7" s="13"/>
      <c r="R7" s="13"/>
      <c r="S7" s="13"/>
      <c r="T7" s="13"/>
      <c r="W7" s="11"/>
    </row>
    <row r="8" spans="1:23" s="18" customFormat="1" ht="15" customHeight="1" x14ac:dyDescent="0.15">
      <c r="A8" s="11"/>
      <c r="B8" s="1" t="s">
        <v>39</v>
      </c>
      <c r="C8" s="1">
        <v>0</v>
      </c>
      <c r="D8" s="31">
        <v>1</v>
      </c>
      <c r="E8" s="1">
        <v>2</v>
      </c>
      <c r="F8" s="1">
        <v>3</v>
      </c>
      <c r="J8" s="11"/>
    </row>
    <row r="9" spans="1:23" s="18" customFormat="1" ht="15" customHeight="1" x14ac:dyDescent="0.15">
      <c r="A9" s="10"/>
      <c r="B9" s="1" t="s">
        <v>59</v>
      </c>
      <c r="C9" s="1">
        <v>0</v>
      </c>
      <c r="D9" s="34">
        <f>1200*(D8/3)</f>
        <v>400</v>
      </c>
      <c r="E9" s="9">
        <f t="shared" ref="E9:F9" si="0">1200*(E8/3)</f>
        <v>800</v>
      </c>
      <c r="F9" s="9">
        <f t="shared" si="0"/>
        <v>1200</v>
      </c>
    </row>
    <row r="10" spans="1:23" s="18" customFormat="1" ht="15" customHeight="1" x14ac:dyDescent="0.15">
      <c r="A10" s="10"/>
      <c r="B10" s="1" t="s">
        <v>24</v>
      </c>
      <c r="C10" s="1">
        <v>440</v>
      </c>
      <c r="D10" s="35">
        <f>440*2^(D8/3)</f>
        <v>554.36526195374415</v>
      </c>
      <c r="E10" s="8">
        <f t="shared" ref="E10:F10" si="1">440*2^(E8/3)</f>
        <v>698.45646286600777</v>
      </c>
      <c r="F10" s="8">
        <f t="shared" si="1"/>
        <v>880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3" s="18" customFormat="1" ht="15" customHeight="1" x14ac:dyDescent="0.15"/>
    <row r="12" spans="1:23" s="18" customFormat="1" ht="15" customHeight="1" x14ac:dyDescent="0.15">
      <c r="B12" s="1" t="s">
        <v>40</v>
      </c>
      <c r="C12" s="1">
        <v>0</v>
      </c>
      <c r="D12" s="25">
        <v>1</v>
      </c>
      <c r="E12" s="1">
        <v>2</v>
      </c>
      <c r="F12" s="1">
        <v>3</v>
      </c>
      <c r="G12" s="1">
        <v>4</v>
      </c>
    </row>
    <row r="13" spans="1:23" s="18" customFormat="1" ht="15" customHeight="1" x14ac:dyDescent="0.15">
      <c r="B13" s="1" t="s">
        <v>59</v>
      </c>
      <c r="C13" s="1">
        <v>0</v>
      </c>
      <c r="D13" s="36">
        <f>1200*(D12/4)</f>
        <v>300</v>
      </c>
      <c r="E13" s="9">
        <f t="shared" ref="E13:G13" si="2">1200*(E12/4)</f>
        <v>600</v>
      </c>
      <c r="F13" s="9">
        <f t="shared" si="2"/>
        <v>900</v>
      </c>
      <c r="G13" s="9">
        <f t="shared" si="2"/>
        <v>1200</v>
      </c>
    </row>
    <row r="14" spans="1:23" s="18" customFormat="1" ht="15" customHeight="1" x14ac:dyDescent="0.15">
      <c r="B14" s="1" t="s">
        <v>24</v>
      </c>
      <c r="C14" s="1">
        <v>440</v>
      </c>
      <c r="D14" s="37">
        <f>440*2^(D12/4)</f>
        <v>523.25113060119725</v>
      </c>
      <c r="E14" s="8">
        <f t="shared" ref="E14:G14" si="3">440*2^(E12/4)</f>
        <v>622.25396744416184</v>
      </c>
      <c r="F14" s="8">
        <f t="shared" si="3"/>
        <v>739.9888454232688</v>
      </c>
      <c r="G14" s="8">
        <f t="shared" si="3"/>
        <v>880</v>
      </c>
    </row>
    <row r="15" spans="1:23" s="18" customFormat="1" ht="15" customHeight="1" x14ac:dyDescent="0.15">
      <c r="B15" s="5"/>
      <c r="C15" s="5"/>
      <c r="D15" s="5"/>
      <c r="E15" s="5"/>
      <c r="F15" s="5"/>
      <c r="G15" s="5"/>
      <c r="H15" s="2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3" s="18" customFormat="1" ht="15" customHeight="1" x14ac:dyDescent="0.15">
      <c r="B16" s="1" t="s">
        <v>41</v>
      </c>
      <c r="C16" s="1">
        <v>0</v>
      </c>
      <c r="D16" s="1">
        <v>1</v>
      </c>
      <c r="E16" s="27">
        <v>2</v>
      </c>
      <c r="F16" s="29">
        <v>3</v>
      </c>
      <c r="G16" s="1">
        <v>4</v>
      </c>
      <c r="H16" s="1">
        <v>5</v>
      </c>
      <c r="I16" s="10"/>
      <c r="J16" s="11"/>
      <c r="K16" s="11"/>
      <c r="L16" s="11"/>
      <c r="M16" s="11"/>
      <c r="O16" s="11"/>
      <c r="P16" s="11"/>
      <c r="Q16" s="11"/>
      <c r="R16" s="11"/>
      <c r="S16" s="11"/>
    </row>
    <row r="17" spans="1:19" s="18" customFormat="1" ht="15" customHeight="1" x14ac:dyDescent="0.15">
      <c r="B17" s="1" t="s">
        <v>59</v>
      </c>
      <c r="C17" s="1">
        <v>0</v>
      </c>
      <c r="D17" s="9">
        <f>1200*(D16/5)</f>
        <v>240</v>
      </c>
      <c r="E17" s="38">
        <f t="shared" ref="E17:H17" si="4">1200*(E16/5)</f>
        <v>480</v>
      </c>
      <c r="F17" s="41">
        <f t="shared" si="4"/>
        <v>720</v>
      </c>
      <c r="G17" s="9">
        <f t="shared" si="4"/>
        <v>960</v>
      </c>
      <c r="H17" s="9">
        <f t="shared" si="4"/>
        <v>1200</v>
      </c>
    </row>
    <row r="18" spans="1:19" s="18" customFormat="1" ht="15" customHeight="1" x14ac:dyDescent="0.15">
      <c r="B18" s="1" t="s">
        <v>24</v>
      </c>
      <c r="C18" s="1">
        <v>440</v>
      </c>
      <c r="D18" s="8">
        <f>440*2^(D16/5)</f>
        <v>505.42727619869544</v>
      </c>
      <c r="E18" s="39">
        <f t="shared" ref="E18:H18" si="5">440*2^(E16/5)</f>
        <v>580.58348074007347</v>
      </c>
      <c r="F18" s="40">
        <f t="shared" si="5"/>
        <v>666.91528926457511</v>
      </c>
      <c r="G18" s="8">
        <f t="shared" si="5"/>
        <v>766.08449570058929</v>
      </c>
      <c r="H18" s="8">
        <f t="shared" si="5"/>
        <v>880</v>
      </c>
    </row>
    <row r="19" spans="1:19" s="18" customFormat="1" ht="15" customHeight="1" x14ac:dyDescent="0.15"/>
    <row r="20" spans="1:19" s="18" customFormat="1" ht="15" customHeight="1" x14ac:dyDescent="0.15">
      <c r="B20" s="1" t="s">
        <v>42</v>
      </c>
      <c r="C20" s="1">
        <v>0</v>
      </c>
      <c r="D20" s="1">
        <v>1</v>
      </c>
      <c r="E20" s="31">
        <v>2</v>
      </c>
      <c r="F20" s="1">
        <v>3</v>
      </c>
      <c r="G20" s="1">
        <v>4</v>
      </c>
      <c r="H20" s="1">
        <v>5</v>
      </c>
      <c r="I20" s="1">
        <v>6</v>
      </c>
    </row>
    <row r="21" spans="1:19" s="18" customFormat="1" ht="15" customHeight="1" x14ac:dyDescent="0.15">
      <c r="B21" s="1" t="s">
        <v>59</v>
      </c>
      <c r="C21" s="1">
        <v>0</v>
      </c>
      <c r="D21" s="9">
        <f>1200*(D20/6)</f>
        <v>200</v>
      </c>
      <c r="E21" s="34">
        <f t="shared" ref="E21:I21" si="6">1200*(E20/6)</f>
        <v>400</v>
      </c>
      <c r="F21" s="9">
        <f t="shared" si="6"/>
        <v>600</v>
      </c>
      <c r="G21" s="9">
        <f t="shared" si="6"/>
        <v>800</v>
      </c>
      <c r="H21" s="9">
        <f t="shared" si="6"/>
        <v>1000</v>
      </c>
      <c r="I21" s="9">
        <f t="shared" si="6"/>
        <v>1200</v>
      </c>
    </row>
    <row r="22" spans="1:19" s="18" customFormat="1" ht="15" customHeight="1" x14ac:dyDescent="0.15">
      <c r="A22" s="10"/>
      <c r="B22" s="1" t="s">
        <v>26</v>
      </c>
      <c r="C22" s="1">
        <v>440</v>
      </c>
      <c r="D22" s="8">
        <f>440*2^(D20/6)</f>
        <v>493.88330125612413</v>
      </c>
      <c r="E22" s="35">
        <f t="shared" ref="E22:I22" si="7">440*2^(E20/6)</f>
        <v>554.36526195374415</v>
      </c>
      <c r="F22" s="8">
        <f t="shared" si="7"/>
        <v>622.25396744416184</v>
      </c>
      <c r="G22" s="8">
        <f t="shared" si="7"/>
        <v>698.45646286600777</v>
      </c>
      <c r="H22" s="8">
        <f t="shared" si="7"/>
        <v>783.99087196349853</v>
      </c>
      <c r="I22" s="8">
        <f t="shared" si="7"/>
        <v>880</v>
      </c>
      <c r="J22" s="10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18" customFormat="1" ht="15" customHeight="1" x14ac:dyDescent="0.15">
      <c r="B23" s="6"/>
      <c r="C23" s="6"/>
      <c r="D23" s="6"/>
      <c r="E23" s="6"/>
      <c r="F23" s="6"/>
      <c r="G23" s="6"/>
      <c r="H23" s="6"/>
      <c r="I23" s="6"/>
      <c r="J23" s="11"/>
      <c r="K23" s="11"/>
      <c r="L23" s="11"/>
      <c r="M23" s="11"/>
      <c r="N23" s="11"/>
      <c r="O23" s="11"/>
      <c r="P23" s="11"/>
      <c r="Q23" s="11"/>
    </row>
    <row r="24" spans="1:19" s="18" customFormat="1" ht="15" customHeight="1" x14ac:dyDescent="0.15">
      <c r="B24" s="1" t="s">
        <v>43</v>
      </c>
      <c r="C24" s="1">
        <v>0</v>
      </c>
      <c r="D24" s="1">
        <v>1</v>
      </c>
      <c r="E24" s="1">
        <v>2</v>
      </c>
      <c r="F24" s="27">
        <v>3</v>
      </c>
      <c r="G24" s="29">
        <v>4</v>
      </c>
      <c r="H24" s="1">
        <v>5</v>
      </c>
      <c r="I24" s="1">
        <v>6</v>
      </c>
      <c r="J24" s="1">
        <v>7</v>
      </c>
    </row>
    <row r="25" spans="1:19" s="18" customFormat="1" ht="15" customHeight="1" x14ac:dyDescent="0.15">
      <c r="B25" s="1" t="s">
        <v>59</v>
      </c>
      <c r="C25" s="1">
        <v>0</v>
      </c>
      <c r="D25" s="8">
        <f>1200*(D24/7)</f>
        <v>171.42857142857142</v>
      </c>
      <c r="E25" s="8">
        <f t="shared" ref="E25:J25" si="8">1200*(E24/7)</f>
        <v>342.85714285714283</v>
      </c>
      <c r="F25" s="39">
        <f t="shared" si="8"/>
        <v>514.28571428571422</v>
      </c>
      <c r="G25" s="40">
        <f t="shared" si="8"/>
        <v>685.71428571428567</v>
      </c>
      <c r="H25" s="8">
        <f t="shared" si="8"/>
        <v>857.14285714285711</v>
      </c>
      <c r="I25" s="8">
        <f t="shared" si="8"/>
        <v>1028.5714285714284</v>
      </c>
      <c r="J25" s="1">
        <f t="shared" si="8"/>
        <v>1200</v>
      </c>
    </row>
    <row r="26" spans="1:19" s="18" customFormat="1" ht="15" customHeight="1" x14ac:dyDescent="0.15">
      <c r="B26" s="1" t="s">
        <v>24</v>
      </c>
      <c r="C26" s="1">
        <v>440</v>
      </c>
      <c r="D26" s="8">
        <f>440*2^(D24/7)</f>
        <v>485.7993860164774</v>
      </c>
      <c r="E26" s="8">
        <f t="shared" ref="E26:J26" si="9">440*2^(E24/7)</f>
        <v>536.36600784996915</v>
      </c>
      <c r="F26" s="39">
        <f t="shared" si="9"/>
        <v>592.19608475823668</v>
      </c>
      <c r="G26" s="40">
        <f t="shared" si="9"/>
        <v>653.83748722025734</v>
      </c>
      <c r="H26" s="8">
        <f t="shared" si="9"/>
        <v>721.89511328672131</v>
      </c>
      <c r="I26" s="8">
        <f t="shared" si="9"/>
        <v>797.03682455223782</v>
      </c>
      <c r="J26" s="1">
        <f t="shared" si="9"/>
        <v>880</v>
      </c>
    </row>
    <row r="27" spans="1:19" s="18" customFormat="1" ht="15" customHeight="1" x14ac:dyDescent="0.15"/>
    <row r="28" spans="1:19" s="18" customFormat="1" ht="15" customHeight="1" x14ac:dyDescent="0.15">
      <c r="B28" s="1" t="s">
        <v>44</v>
      </c>
      <c r="C28" s="1">
        <v>0</v>
      </c>
      <c r="D28" s="1">
        <v>1</v>
      </c>
      <c r="E28" s="25">
        <v>2</v>
      </c>
      <c r="F28" s="1">
        <v>3</v>
      </c>
      <c r="G28" s="1">
        <v>4</v>
      </c>
      <c r="H28" s="1">
        <v>5</v>
      </c>
      <c r="I28" s="1">
        <v>6</v>
      </c>
      <c r="J28" s="1">
        <v>7</v>
      </c>
      <c r="K28" s="1">
        <v>8</v>
      </c>
    </row>
    <row r="29" spans="1:19" s="18" customFormat="1" ht="15" customHeight="1" x14ac:dyDescent="0.15">
      <c r="B29" s="1" t="s">
        <v>59</v>
      </c>
      <c r="C29" s="1">
        <v>0</v>
      </c>
      <c r="D29" s="1">
        <f>1200*(D28/8)</f>
        <v>150</v>
      </c>
      <c r="E29" s="25">
        <f t="shared" ref="E29:K29" si="10">1200*(E28/8)</f>
        <v>300</v>
      </c>
      <c r="F29" s="1">
        <f t="shared" si="10"/>
        <v>450</v>
      </c>
      <c r="G29" s="1">
        <f t="shared" si="10"/>
        <v>600</v>
      </c>
      <c r="H29" s="1">
        <f t="shared" si="10"/>
        <v>750</v>
      </c>
      <c r="I29" s="1">
        <f t="shared" si="10"/>
        <v>900</v>
      </c>
      <c r="J29" s="1">
        <f t="shared" si="10"/>
        <v>1050</v>
      </c>
      <c r="K29" s="1">
        <f t="shared" si="10"/>
        <v>1200</v>
      </c>
    </row>
    <row r="30" spans="1:19" s="18" customFormat="1" ht="15" customHeight="1" x14ac:dyDescent="0.15">
      <c r="B30" s="1" t="s">
        <v>24</v>
      </c>
      <c r="C30" s="1">
        <v>440</v>
      </c>
      <c r="D30" s="8">
        <f>440*2^(D28/8)</f>
        <v>479.82340237271336</v>
      </c>
      <c r="E30" s="37">
        <f t="shared" ref="E30:K30" si="11">440*2^(E28/8)</f>
        <v>523.25113060119725</v>
      </c>
      <c r="F30" s="8">
        <f t="shared" si="11"/>
        <v>570.6094040464443</v>
      </c>
      <c r="G30" s="8">
        <f t="shared" si="11"/>
        <v>622.25396744416184</v>
      </c>
      <c r="H30" s="8">
        <f t="shared" si="11"/>
        <v>678.5727631794939</v>
      </c>
      <c r="I30" s="8">
        <f t="shared" si="11"/>
        <v>739.9888454232688</v>
      </c>
      <c r="J30" s="8">
        <f t="shared" si="11"/>
        <v>806.96355802011067</v>
      </c>
      <c r="K30" s="1">
        <f t="shared" si="11"/>
        <v>880</v>
      </c>
      <c r="P30" s="11"/>
    </row>
    <row r="31" spans="1:19" s="18" customFormat="1" ht="15" customHeight="1" x14ac:dyDescent="0.15"/>
    <row r="32" spans="1:19" s="18" customFormat="1" ht="15" customHeight="1" x14ac:dyDescent="0.15">
      <c r="B32" s="1" t="s">
        <v>45</v>
      </c>
      <c r="C32" s="1">
        <v>0</v>
      </c>
      <c r="D32" s="1">
        <v>1</v>
      </c>
      <c r="E32" s="1">
        <v>2</v>
      </c>
      <c r="F32" s="31">
        <v>3</v>
      </c>
      <c r="G32" s="1">
        <v>4</v>
      </c>
      <c r="H32" s="1">
        <v>5</v>
      </c>
      <c r="I32" s="1">
        <v>6</v>
      </c>
      <c r="J32" s="1">
        <v>7</v>
      </c>
      <c r="K32" s="1">
        <v>8</v>
      </c>
      <c r="L32" s="1">
        <v>9</v>
      </c>
    </row>
    <row r="33" spans="1:32" s="18" customFormat="1" ht="15" customHeight="1" x14ac:dyDescent="0.15">
      <c r="B33" s="1" t="s">
        <v>59</v>
      </c>
      <c r="C33" s="1">
        <v>0</v>
      </c>
      <c r="D33" s="8">
        <f>1200*(D32/9)</f>
        <v>133.33333333333331</v>
      </c>
      <c r="E33" s="8">
        <f t="shared" ref="E33:L33" si="12">1200*(E32/9)</f>
        <v>266.66666666666663</v>
      </c>
      <c r="F33" s="35">
        <f t="shared" si="12"/>
        <v>400</v>
      </c>
      <c r="G33" s="8">
        <f t="shared" si="12"/>
        <v>533.33333333333326</v>
      </c>
      <c r="H33" s="8">
        <f t="shared" si="12"/>
        <v>666.66666666666674</v>
      </c>
      <c r="I33" s="8">
        <f t="shared" si="12"/>
        <v>800</v>
      </c>
      <c r="J33" s="8">
        <f t="shared" si="12"/>
        <v>933.33333333333337</v>
      </c>
      <c r="K33" s="8">
        <f t="shared" si="12"/>
        <v>1066.6666666666665</v>
      </c>
      <c r="L33" s="8">
        <f t="shared" si="12"/>
        <v>1200</v>
      </c>
    </row>
    <row r="34" spans="1:32" s="18" customFormat="1" ht="15" customHeight="1" x14ac:dyDescent="0.15">
      <c r="B34" s="1" t="s">
        <v>24</v>
      </c>
      <c r="C34" s="1">
        <v>440</v>
      </c>
      <c r="D34" s="8">
        <f>440*2^(D32/9)</f>
        <v>475.22628511261468</v>
      </c>
      <c r="E34" s="8">
        <f t="shared" ref="E34:L34" si="13">440*2^(E32/9)</f>
        <v>513.27277741349133</v>
      </c>
      <c r="F34" s="35">
        <f t="shared" si="13"/>
        <v>554.36526195374415</v>
      </c>
      <c r="G34" s="8">
        <f t="shared" si="13"/>
        <v>598.7476000767258</v>
      </c>
      <c r="H34" s="8">
        <f t="shared" si="13"/>
        <v>646.68317660126354</v>
      </c>
      <c r="I34" s="8">
        <f t="shared" si="13"/>
        <v>698.45646286600777</v>
      </c>
      <c r="J34" s="8">
        <f t="shared" si="13"/>
        <v>754.37470491070405</v>
      </c>
      <c r="K34" s="8">
        <f t="shared" si="13"/>
        <v>814.76974681281558</v>
      </c>
      <c r="L34" s="9">
        <f t="shared" si="13"/>
        <v>880</v>
      </c>
    </row>
    <row r="35" spans="1:32" s="18" customFormat="1" ht="15" customHeight="1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21"/>
      <c r="N35" s="11"/>
    </row>
    <row r="36" spans="1:32" s="18" customFormat="1" ht="15" customHeight="1" x14ac:dyDescent="0.15">
      <c r="A36" s="16"/>
      <c r="B36" s="14" t="s">
        <v>46</v>
      </c>
      <c r="C36" s="1">
        <v>0</v>
      </c>
      <c r="D36" s="1">
        <v>1</v>
      </c>
      <c r="E36" s="1">
        <v>2</v>
      </c>
      <c r="F36" s="31">
        <v>3</v>
      </c>
      <c r="G36" s="27">
        <v>4</v>
      </c>
      <c r="H36" s="1">
        <v>5</v>
      </c>
      <c r="I36" s="29">
        <v>6</v>
      </c>
      <c r="J36" s="1">
        <v>7</v>
      </c>
      <c r="K36" s="1">
        <v>8</v>
      </c>
      <c r="L36" s="1">
        <v>9</v>
      </c>
      <c r="M36" s="1">
        <v>10</v>
      </c>
    </row>
    <row r="37" spans="1:32" s="18" customFormat="1" ht="15" customHeight="1" x14ac:dyDescent="0.15">
      <c r="A37" s="16"/>
      <c r="B37" s="14" t="s">
        <v>59</v>
      </c>
      <c r="C37" s="1">
        <v>0</v>
      </c>
      <c r="D37" s="8">
        <f>1200*(D36/10)</f>
        <v>120</v>
      </c>
      <c r="E37" s="1">
        <f t="shared" ref="E37:M37" si="14">1200*(E36/10)</f>
        <v>240</v>
      </c>
      <c r="F37" s="31">
        <f t="shared" si="14"/>
        <v>360</v>
      </c>
      <c r="G37" s="27">
        <f t="shared" si="14"/>
        <v>480</v>
      </c>
      <c r="H37" s="1">
        <f t="shared" si="14"/>
        <v>600</v>
      </c>
      <c r="I37" s="29">
        <f t="shared" si="14"/>
        <v>720</v>
      </c>
      <c r="J37" s="1">
        <f t="shared" si="14"/>
        <v>840</v>
      </c>
      <c r="K37" s="1">
        <f t="shared" si="14"/>
        <v>960</v>
      </c>
      <c r="L37" s="1">
        <f t="shared" si="14"/>
        <v>1080</v>
      </c>
      <c r="M37" s="1">
        <f t="shared" si="14"/>
        <v>1200</v>
      </c>
    </row>
    <row r="38" spans="1:32" s="18" customFormat="1" ht="15" customHeight="1" x14ac:dyDescent="0.15">
      <c r="A38" s="16"/>
      <c r="B38" s="14" t="s">
        <v>27</v>
      </c>
      <c r="C38" s="1">
        <v>440</v>
      </c>
      <c r="D38" s="8">
        <f>440*2^(D36/10)</f>
        <v>471.58032351596898</v>
      </c>
      <c r="E38" s="8">
        <f t="shared" ref="E38:M38" si="15">440*2^(E36/10)</f>
        <v>505.42727619869544</v>
      </c>
      <c r="F38" s="35">
        <f t="shared" si="15"/>
        <v>541.70354187176315</v>
      </c>
      <c r="G38" s="39">
        <f t="shared" si="15"/>
        <v>580.58348074007347</v>
      </c>
      <c r="H38" s="8">
        <f t="shared" si="15"/>
        <v>622.25396744416184</v>
      </c>
      <c r="I38" s="40">
        <f t="shared" si="15"/>
        <v>666.91528926457511</v>
      </c>
      <c r="J38" s="8">
        <f t="shared" si="15"/>
        <v>714.78210879348717</v>
      </c>
      <c r="K38" s="8">
        <f t="shared" si="15"/>
        <v>766.08449570058929</v>
      </c>
      <c r="L38" s="8">
        <f t="shared" si="15"/>
        <v>821.06903255239047</v>
      </c>
      <c r="M38" s="1">
        <f t="shared" si="15"/>
        <v>880</v>
      </c>
    </row>
    <row r="39" spans="1:32" s="18" customFormat="1" ht="15" customHeight="1" x14ac:dyDescent="0.15"/>
    <row r="40" spans="1:32" s="18" customFormat="1" ht="15" customHeight="1" x14ac:dyDescent="0.15">
      <c r="B40" s="1" t="s">
        <v>47</v>
      </c>
      <c r="C40" s="1">
        <v>0</v>
      </c>
      <c r="D40" s="1">
        <v>1</v>
      </c>
      <c r="E40" s="1">
        <v>2</v>
      </c>
      <c r="F40" s="25">
        <v>3</v>
      </c>
      <c r="G40" s="1">
        <v>4</v>
      </c>
      <c r="H40" s="1">
        <v>5</v>
      </c>
      <c r="I40" s="1">
        <v>6</v>
      </c>
      <c r="J40" s="1">
        <v>7</v>
      </c>
      <c r="K40" s="1">
        <v>8</v>
      </c>
      <c r="L40" s="1">
        <v>9</v>
      </c>
      <c r="M40" s="1">
        <v>10</v>
      </c>
      <c r="N40" s="1">
        <v>11</v>
      </c>
      <c r="R40" s="20"/>
    </row>
    <row r="41" spans="1:32" s="18" customFormat="1" ht="15" customHeight="1" x14ac:dyDescent="0.15">
      <c r="B41" s="1" t="s">
        <v>59</v>
      </c>
      <c r="C41" s="1">
        <v>0</v>
      </c>
      <c r="D41" s="8">
        <f>1200*(D40/11)</f>
        <v>109.09090909090909</v>
      </c>
      <c r="E41" s="8">
        <f t="shared" ref="E41:N41" si="16">1200*(E40/11)</f>
        <v>218.18181818181819</v>
      </c>
      <c r="F41" s="37">
        <f t="shared" si="16"/>
        <v>327.27272727272725</v>
      </c>
      <c r="G41" s="8">
        <f t="shared" si="16"/>
        <v>436.36363636363637</v>
      </c>
      <c r="H41" s="8">
        <f t="shared" si="16"/>
        <v>545.45454545454538</v>
      </c>
      <c r="I41" s="8">
        <f t="shared" si="16"/>
        <v>654.5454545454545</v>
      </c>
      <c r="J41" s="8">
        <f t="shared" si="16"/>
        <v>763.63636363636363</v>
      </c>
      <c r="K41" s="8">
        <f t="shared" si="16"/>
        <v>872.72727272727275</v>
      </c>
      <c r="L41" s="8">
        <f t="shared" si="16"/>
        <v>981.81818181818187</v>
      </c>
      <c r="M41" s="8">
        <f t="shared" si="16"/>
        <v>1090.9090909090908</v>
      </c>
      <c r="N41" s="8">
        <f t="shared" si="16"/>
        <v>1200</v>
      </c>
    </row>
    <row r="42" spans="1:32" s="18" customFormat="1" ht="15" customHeight="1" x14ac:dyDescent="0.15">
      <c r="B42" s="1" t="s">
        <v>27</v>
      </c>
      <c r="C42" s="1">
        <f t="shared" ref="C42:N42" si="17">440*2^(C40/11)</f>
        <v>440</v>
      </c>
      <c r="D42" s="8">
        <f t="shared" si="17"/>
        <v>468.6180793535836</v>
      </c>
      <c r="E42" s="8">
        <f t="shared" si="17"/>
        <v>499.09750976600355</v>
      </c>
      <c r="F42" s="37">
        <f t="shared" si="17"/>
        <v>531.55935553795678</v>
      </c>
      <c r="G42" s="8">
        <f t="shared" si="17"/>
        <v>566.13255512414992</v>
      </c>
      <c r="H42" s="8">
        <f t="shared" si="17"/>
        <v>602.95443327685439</v>
      </c>
      <c r="I42" s="8">
        <f t="shared" si="17"/>
        <v>642.17124649983634</v>
      </c>
      <c r="J42" s="8">
        <f t="shared" si="17"/>
        <v>683.93876397920451</v>
      </c>
      <c r="K42" s="8">
        <f t="shared" si="17"/>
        <v>728.42288629863344</v>
      </c>
      <c r="L42" s="8">
        <f t="shared" si="17"/>
        <v>775.80030439649863</v>
      </c>
      <c r="M42" s="8">
        <f t="shared" si="17"/>
        <v>826.25920138230151</v>
      </c>
      <c r="N42" s="1">
        <f t="shared" si="17"/>
        <v>880</v>
      </c>
    </row>
    <row r="43" spans="1:32" s="18" customFormat="1" x14ac:dyDescent="0.15"/>
    <row r="44" spans="1:32" ht="15" customHeight="1" x14ac:dyDescent="0.15">
      <c r="B44" s="18"/>
      <c r="C44" s="18" t="s">
        <v>11</v>
      </c>
      <c r="D44" s="18" t="s">
        <v>12</v>
      </c>
      <c r="E44" s="18" t="s">
        <v>13</v>
      </c>
      <c r="F44" s="18" t="s">
        <v>14</v>
      </c>
      <c r="G44" s="18" t="s">
        <v>15</v>
      </c>
      <c r="H44" s="18" t="s">
        <v>16</v>
      </c>
      <c r="I44" s="18" t="s">
        <v>17</v>
      </c>
      <c r="J44" s="18" t="s">
        <v>18</v>
      </c>
      <c r="K44" s="18" t="s">
        <v>19</v>
      </c>
      <c r="L44" s="18" t="s">
        <v>20</v>
      </c>
      <c r="M44" s="18" t="s">
        <v>21</v>
      </c>
      <c r="N44" s="18" t="s">
        <v>22</v>
      </c>
      <c r="O44" s="18" t="s">
        <v>11</v>
      </c>
      <c r="P44" s="18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8"/>
      <c r="AE44" s="18"/>
      <c r="AF44" s="18"/>
    </row>
    <row r="45" spans="1:32" ht="15" customHeight="1" x14ac:dyDescent="0.15">
      <c r="A45" s="11"/>
      <c r="B45" s="1" t="s">
        <v>10</v>
      </c>
      <c r="C45" s="1">
        <v>0</v>
      </c>
      <c r="D45" s="1">
        <v>1</v>
      </c>
      <c r="E45" s="1">
        <v>2</v>
      </c>
      <c r="F45" s="25">
        <v>3</v>
      </c>
      <c r="G45" s="31">
        <v>4</v>
      </c>
      <c r="H45" s="27">
        <v>5</v>
      </c>
      <c r="I45" s="1">
        <v>6</v>
      </c>
      <c r="J45" s="42">
        <v>7</v>
      </c>
      <c r="K45" s="1">
        <v>8</v>
      </c>
      <c r="L45" s="1">
        <v>9</v>
      </c>
      <c r="M45" s="1">
        <v>10</v>
      </c>
      <c r="N45" s="1">
        <v>11</v>
      </c>
      <c r="O45" s="1">
        <v>12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:32" ht="15" customHeight="1" x14ac:dyDescent="0.15">
      <c r="A46" s="11"/>
      <c r="B46" s="1" t="s">
        <v>59</v>
      </c>
      <c r="C46" s="1">
        <v>0</v>
      </c>
      <c r="D46" s="1">
        <v>100</v>
      </c>
      <c r="E46" s="1">
        <v>200</v>
      </c>
      <c r="F46" s="25">
        <v>300</v>
      </c>
      <c r="G46" s="31">
        <v>400</v>
      </c>
      <c r="H46" s="27">
        <v>500</v>
      </c>
      <c r="I46" s="1">
        <v>600</v>
      </c>
      <c r="J46" s="42">
        <v>700</v>
      </c>
      <c r="K46" s="1">
        <v>800</v>
      </c>
      <c r="L46" s="1">
        <v>900</v>
      </c>
      <c r="M46" s="1">
        <v>1000</v>
      </c>
      <c r="N46" s="1">
        <v>1100</v>
      </c>
      <c r="O46" s="1">
        <v>1200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32" ht="15" customHeight="1" x14ac:dyDescent="0.15">
      <c r="A47" s="11"/>
      <c r="B47" s="1" t="s">
        <v>27</v>
      </c>
      <c r="C47" s="3">
        <v>440</v>
      </c>
      <c r="D47" s="3">
        <v>466.16</v>
      </c>
      <c r="E47" s="3">
        <v>493.88</v>
      </c>
      <c r="F47" s="45">
        <v>523.25</v>
      </c>
      <c r="G47" s="46">
        <v>554.37</v>
      </c>
      <c r="H47" s="44">
        <v>587.33000000000004</v>
      </c>
      <c r="I47" s="3">
        <v>622.25</v>
      </c>
      <c r="J47" s="43">
        <v>659.26</v>
      </c>
      <c r="K47" s="3">
        <v>698.46</v>
      </c>
      <c r="L47" s="3">
        <v>739.99</v>
      </c>
      <c r="M47" s="3">
        <v>783.99</v>
      </c>
      <c r="N47" s="3">
        <v>830.61</v>
      </c>
      <c r="O47" s="3">
        <v>880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32" s="19" customFormat="1" ht="15" customHeight="1" x14ac:dyDescent="0.15">
      <c r="A48" s="20"/>
      <c r="B48" s="20"/>
      <c r="C48" s="61" t="s">
        <v>29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32" s="19" customFormat="1" ht="15" customHeight="1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32" ht="15" customHeight="1" x14ac:dyDescent="0.15">
      <c r="A50" s="11"/>
      <c r="B50" s="18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0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32" ht="15" customHeight="1" x14ac:dyDescent="0.15">
      <c r="A51" s="11"/>
      <c r="B51" s="1" t="s">
        <v>48</v>
      </c>
      <c r="C51" s="4">
        <v>0</v>
      </c>
      <c r="D51" s="4">
        <v>1</v>
      </c>
      <c r="E51" s="4">
        <v>2</v>
      </c>
      <c r="F51" s="4">
        <v>3</v>
      </c>
      <c r="G51" s="48">
        <v>4</v>
      </c>
      <c r="H51" s="50">
        <v>5</v>
      </c>
      <c r="I51" s="50">
        <v>6</v>
      </c>
      <c r="J51" s="4">
        <v>7</v>
      </c>
      <c r="K51" s="50">
        <v>8</v>
      </c>
      <c r="L51" s="4">
        <v>9</v>
      </c>
      <c r="M51" s="4">
        <v>10</v>
      </c>
      <c r="N51" s="4">
        <v>11</v>
      </c>
      <c r="O51" s="1">
        <v>12</v>
      </c>
      <c r="P51" s="1">
        <v>13</v>
      </c>
      <c r="Q51" s="11"/>
      <c r="R51" s="11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:32" ht="15" customHeight="1" x14ac:dyDescent="0.15">
      <c r="A52" s="11"/>
      <c r="B52" s="1" t="s">
        <v>59</v>
      </c>
      <c r="C52" s="1">
        <v>0</v>
      </c>
      <c r="D52" s="1">
        <v>92.3</v>
      </c>
      <c r="E52" s="1">
        <v>184.61</v>
      </c>
      <c r="F52" s="1">
        <v>276.92</v>
      </c>
      <c r="G52" s="31">
        <v>369.23</v>
      </c>
      <c r="H52" s="51">
        <v>461.54</v>
      </c>
      <c r="I52" s="51">
        <v>553.85</v>
      </c>
      <c r="J52" s="1">
        <v>646.15</v>
      </c>
      <c r="K52" s="51">
        <v>738.46</v>
      </c>
      <c r="L52" s="1">
        <v>830.77</v>
      </c>
      <c r="M52" s="1">
        <v>923.08</v>
      </c>
      <c r="N52" s="1">
        <v>1015.38</v>
      </c>
      <c r="O52" s="1">
        <v>1107.69</v>
      </c>
      <c r="P52" s="1">
        <v>1200</v>
      </c>
      <c r="Q52" s="11"/>
      <c r="R52" s="11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1:32" ht="15" customHeight="1" x14ac:dyDescent="0.15">
      <c r="A53" s="11"/>
      <c r="B53" s="1" t="s">
        <v>27</v>
      </c>
      <c r="C53" s="1">
        <f>440*2^(C51/13)</f>
        <v>440</v>
      </c>
      <c r="D53" s="8">
        <f t="shared" ref="D53:P53" si="18">440*2^(D51/13)</f>
        <v>464.09707365192452</v>
      </c>
      <c r="E53" s="8">
        <f t="shared" si="18"/>
        <v>489.51384948245419</v>
      </c>
      <c r="F53" s="8">
        <f t="shared" si="18"/>
        <v>516.32260240203561</v>
      </c>
      <c r="G53" s="35">
        <f t="shared" si="18"/>
        <v>544.59956553438838</v>
      </c>
      <c r="H53" s="52">
        <f t="shared" si="18"/>
        <v>574.42514699231617</v>
      </c>
      <c r="I53" s="52">
        <f t="shared" si="18"/>
        <v>605.8841585254786</v>
      </c>
      <c r="J53" s="8">
        <f t="shared" si="18"/>
        <v>639.06605669030307</v>
      </c>
      <c r="K53" s="52">
        <f t="shared" si="18"/>
        <v>674.06519722782855</v>
      </c>
      <c r="L53" s="8">
        <f t="shared" si="18"/>
        <v>710.98110337282401</v>
      </c>
      <c r="M53" s="8">
        <f t="shared" si="18"/>
        <v>749.9187488571456</v>
      </c>
      <c r="N53" s="8">
        <f t="shared" si="18"/>
        <v>790.98885641207687</v>
      </c>
      <c r="O53" s="8">
        <f t="shared" si="18"/>
        <v>834.30821261847086</v>
      </c>
      <c r="P53" s="1">
        <f t="shared" si="18"/>
        <v>880</v>
      </c>
      <c r="Q53" s="11"/>
      <c r="R53" s="11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ht="15" customHeight="1" x14ac:dyDescent="0.15">
      <c r="A54" s="11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1:32" ht="15" customHeight="1" x14ac:dyDescent="0.15">
      <c r="A55" s="11"/>
      <c r="B55" s="1" t="s">
        <v>49</v>
      </c>
      <c r="C55" s="1">
        <v>0</v>
      </c>
      <c r="D55" s="1">
        <v>1</v>
      </c>
      <c r="E55" s="1">
        <v>2</v>
      </c>
      <c r="F55" s="1">
        <v>3</v>
      </c>
      <c r="G55" s="1">
        <v>4</v>
      </c>
      <c r="H55" s="1">
        <v>5</v>
      </c>
      <c r="I55" s="27">
        <v>6</v>
      </c>
      <c r="J55" s="1">
        <v>7</v>
      </c>
      <c r="K55" s="29">
        <v>8</v>
      </c>
      <c r="L55" s="1">
        <v>9</v>
      </c>
      <c r="M55" s="1">
        <v>10</v>
      </c>
      <c r="N55" s="1">
        <v>11</v>
      </c>
      <c r="O55" s="1">
        <v>12</v>
      </c>
      <c r="P55" s="1">
        <v>13</v>
      </c>
      <c r="Q55" s="1">
        <v>14</v>
      </c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ht="15" customHeight="1" x14ac:dyDescent="0.15">
      <c r="A56" s="11"/>
      <c r="B56" s="1" t="s">
        <v>59</v>
      </c>
      <c r="C56" s="1">
        <v>0</v>
      </c>
      <c r="D56" s="1">
        <v>85.71</v>
      </c>
      <c r="E56" s="1">
        <v>171.43</v>
      </c>
      <c r="F56" s="1">
        <v>257.14</v>
      </c>
      <c r="G56" s="1">
        <v>342.86</v>
      </c>
      <c r="H56" s="1">
        <v>428.57</v>
      </c>
      <c r="I56" s="27">
        <v>514.29</v>
      </c>
      <c r="J56" s="1">
        <v>600</v>
      </c>
      <c r="K56" s="29">
        <v>685.71</v>
      </c>
      <c r="L56" s="1">
        <v>771.42</v>
      </c>
      <c r="M56" s="1">
        <v>857.14</v>
      </c>
      <c r="N56" s="1">
        <v>942.86</v>
      </c>
      <c r="O56" s="1">
        <v>1028.57</v>
      </c>
      <c r="P56" s="1">
        <v>1114.29</v>
      </c>
      <c r="Q56" s="1">
        <v>1200</v>
      </c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ht="15" customHeight="1" x14ac:dyDescent="0.15">
      <c r="A57" s="11"/>
      <c r="B57" s="1" t="s">
        <v>27</v>
      </c>
      <c r="C57" s="1">
        <f>440*2^(C55/14)</f>
        <v>440</v>
      </c>
      <c r="D57" s="8">
        <f t="shared" ref="D57:Q57" si="19">440*2^(D55/14)</f>
        <v>462.33292100741653</v>
      </c>
      <c r="E57" s="8">
        <f t="shared" si="19"/>
        <v>485.7993860164774</v>
      </c>
      <c r="F57" s="8">
        <f t="shared" si="19"/>
        <v>510.45692991047162</v>
      </c>
      <c r="G57" s="8">
        <f t="shared" si="19"/>
        <v>536.36600784996915</v>
      </c>
      <c r="H57" s="8">
        <f t="shared" si="19"/>
        <v>563.59014349627989</v>
      </c>
      <c r="I57" s="39">
        <f t="shared" si="19"/>
        <v>592.19608475823668</v>
      </c>
      <c r="J57" s="8">
        <f t="shared" si="19"/>
        <v>622.25396744416184</v>
      </c>
      <c r="K57" s="40">
        <f t="shared" si="19"/>
        <v>653.83748722025734</v>
      </c>
      <c r="L57" s="8">
        <f t="shared" si="19"/>
        <v>687.02408029702485</v>
      </c>
      <c r="M57" s="8">
        <f t="shared" si="19"/>
        <v>721.89511328672131</v>
      </c>
      <c r="N57" s="8">
        <f t="shared" si="19"/>
        <v>758.53608269734036</v>
      </c>
      <c r="O57" s="8">
        <f t="shared" si="19"/>
        <v>797.03682455223782</v>
      </c>
      <c r="P57" s="8">
        <f t="shared" si="19"/>
        <v>837.49173464934518</v>
      </c>
      <c r="Q57" s="1">
        <f t="shared" si="19"/>
        <v>880</v>
      </c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1:32" ht="15" customHeight="1" x14ac:dyDescent="0.15">
      <c r="A58" s="11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1:32" ht="15" customHeight="1" x14ac:dyDescent="0.15">
      <c r="A59" s="11"/>
      <c r="B59" s="1" t="s">
        <v>50</v>
      </c>
      <c r="C59" s="1">
        <v>0</v>
      </c>
      <c r="D59" s="1">
        <v>1</v>
      </c>
      <c r="E59" s="1">
        <v>2</v>
      </c>
      <c r="F59" s="1">
        <v>3</v>
      </c>
      <c r="G59" s="25">
        <v>4</v>
      </c>
      <c r="H59" s="31">
        <v>5</v>
      </c>
      <c r="I59" s="27">
        <v>6</v>
      </c>
      <c r="J59" s="1">
        <v>7</v>
      </c>
      <c r="K59" s="1">
        <v>8</v>
      </c>
      <c r="L59" s="29">
        <v>9</v>
      </c>
      <c r="M59" s="1">
        <v>10</v>
      </c>
      <c r="N59" s="1">
        <v>11</v>
      </c>
      <c r="O59" s="1">
        <v>12</v>
      </c>
      <c r="P59" s="1">
        <v>13</v>
      </c>
      <c r="Q59" s="1">
        <v>14</v>
      </c>
      <c r="R59" s="1">
        <v>15</v>
      </c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32" ht="15" customHeight="1" x14ac:dyDescent="0.15">
      <c r="A60" s="11"/>
      <c r="B60" s="1" t="s">
        <v>59</v>
      </c>
      <c r="C60" s="1">
        <v>0</v>
      </c>
      <c r="D60" s="1">
        <v>80</v>
      </c>
      <c r="E60" s="1">
        <v>160</v>
      </c>
      <c r="F60" s="1">
        <v>240</v>
      </c>
      <c r="G60" s="25">
        <v>320</v>
      </c>
      <c r="H60" s="31">
        <v>400</v>
      </c>
      <c r="I60" s="27">
        <v>480</v>
      </c>
      <c r="J60" s="1">
        <v>560</v>
      </c>
      <c r="K60" s="1">
        <v>640</v>
      </c>
      <c r="L60" s="29">
        <v>720</v>
      </c>
      <c r="M60" s="1">
        <v>800</v>
      </c>
      <c r="N60" s="1">
        <v>880</v>
      </c>
      <c r="O60" s="1">
        <v>960</v>
      </c>
      <c r="P60" s="1">
        <v>1040</v>
      </c>
      <c r="Q60" s="1">
        <v>1120</v>
      </c>
      <c r="R60" s="1">
        <v>1200</v>
      </c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32" ht="15" customHeight="1" x14ac:dyDescent="0.15">
      <c r="A61" s="11"/>
      <c r="B61" s="1" t="s">
        <v>27</v>
      </c>
      <c r="C61" s="3">
        <f>440*2^(C59/15)</f>
        <v>440</v>
      </c>
      <c r="D61" s="12">
        <f t="shared" ref="D61:R61" si="20">440*2^(D59/15)</f>
        <v>460.80941404107574</v>
      </c>
      <c r="E61" s="12">
        <f t="shared" si="20"/>
        <v>482.60299106563536</v>
      </c>
      <c r="F61" s="12">
        <f t="shared" si="20"/>
        <v>505.42727619869544</v>
      </c>
      <c r="G61" s="53">
        <f t="shared" si="20"/>
        <v>529.33101587613135</v>
      </c>
      <c r="H61" s="55">
        <f t="shared" si="20"/>
        <v>554.36526195374415</v>
      </c>
      <c r="I61" s="56">
        <f t="shared" si="20"/>
        <v>580.58348074007347</v>
      </c>
      <c r="J61" s="12">
        <f t="shared" si="20"/>
        <v>608.04166718582144</v>
      </c>
      <c r="K61" s="12">
        <f t="shared" si="20"/>
        <v>636.79846447376633</v>
      </c>
      <c r="L61" s="54">
        <f t="shared" si="20"/>
        <v>666.91528926457511</v>
      </c>
      <c r="M61" s="12">
        <f t="shared" si="20"/>
        <v>698.45646286600777</v>
      </c>
      <c r="N61" s="12">
        <f t="shared" si="20"/>
        <v>731.48934860565328</v>
      </c>
      <c r="O61" s="12">
        <f t="shared" si="20"/>
        <v>766.08449570058929</v>
      </c>
      <c r="P61" s="12">
        <f t="shared" si="20"/>
        <v>802.31578993123082</v>
      </c>
      <c r="Q61" s="12">
        <f t="shared" si="20"/>
        <v>840.26061144116647</v>
      </c>
      <c r="R61" s="3">
        <f t="shared" si="20"/>
        <v>880</v>
      </c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ht="15" customHeight="1" x14ac:dyDescent="0.15">
      <c r="A62" s="11"/>
      <c r="B62" s="1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ht="15" customHeight="1" x14ac:dyDescent="0.15">
      <c r="A63" s="11"/>
      <c r="B63" s="1" t="s">
        <v>51</v>
      </c>
      <c r="C63" s="1">
        <v>0</v>
      </c>
      <c r="D63" s="1">
        <v>1</v>
      </c>
      <c r="E63" s="1">
        <v>2</v>
      </c>
      <c r="F63" s="1">
        <v>3</v>
      </c>
      <c r="G63" s="25">
        <v>4</v>
      </c>
      <c r="H63" s="31">
        <v>5</v>
      </c>
      <c r="I63" s="1">
        <v>6</v>
      </c>
      <c r="J63" s="1">
        <v>7</v>
      </c>
      <c r="K63" s="1">
        <v>8</v>
      </c>
      <c r="L63" s="1">
        <v>9</v>
      </c>
      <c r="M63" s="1">
        <v>10</v>
      </c>
      <c r="N63" s="1">
        <v>11</v>
      </c>
      <c r="O63" s="1">
        <v>12</v>
      </c>
      <c r="P63" s="1">
        <v>13</v>
      </c>
      <c r="Q63" s="1">
        <v>14</v>
      </c>
      <c r="R63" s="1">
        <v>15</v>
      </c>
      <c r="S63" s="1">
        <v>16</v>
      </c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</row>
    <row r="64" spans="1:32" ht="15" customHeight="1" x14ac:dyDescent="0.15">
      <c r="A64" s="11"/>
      <c r="B64" s="1" t="s">
        <v>59</v>
      </c>
      <c r="C64" s="1">
        <v>0</v>
      </c>
      <c r="D64" s="1">
        <v>75</v>
      </c>
      <c r="E64" s="1">
        <v>150</v>
      </c>
      <c r="F64" s="1">
        <v>225</v>
      </c>
      <c r="G64" s="25">
        <v>300</v>
      </c>
      <c r="H64" s="31">
        <v>375</v>
      </c>
      <c r="I64" s="1">
        <v>450</v>
      </c>
      <c r="J64" s="1">
        <v>525</v>
      </c>
      <c r="K64" s="1">
        <v>600</v>
      </c>
      <c r="L64" s="1">
        <v>675</v>
      </c>
      <c r="M64" s="1">
        <v>750</v>
      </c>
      <c r="N64" s="1">
        <v>825</v>
      </c>
      <c r="O64" s="1">
        <v>900</v>
      </c>
      <c r="P64" s="1">
        <v>975</v>
      </c>
      <c r="Q64" s="1">
        <v>1050</v>
      </c>
      <c r="R64" s="1">
        <v>1125</v>
      </c>
      <c r="S64" s="1">
        <v>1200</v>
      </c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ht="15" customHeight="1" x14ac:dyDescent="0.15">
      <c r="A65" s="11"/>
      <c r="B65" s="1" t="s">
        <v>27</v>
      </c>
      <c r="C65" s="1">
        <f>440*2^(C63/16)</f>
        <v>440</v>
      </c>
      <c r="D65" s="8">
        <f t="shared" ref="D65:S65" si="21">440*2^(D63/16)</f>
        <v>459.48046426806206</v>
      </c>
      <c r="E65" s="8">
        <f t="shared" si="21"/>
        <v>479.82340237271336</v>
      </c>
      <c r="F65" s="8">
        <f t="shared" si="21"/>
        <v>501.06699929294427</v>
      </c>
      <c r="G65" s="37">
        <f t="shared" si="21"/>
        <v>523.25113060119725</v>
      </c>
      <c r="H65" s="35">
        <f t="shared" si="21"/>
        <v>546.41743731233294</v>
      </c>
      <c r="I65" s="8">
        <f t="shared" si="21"/>
        <v>570.6094040464443</v>
      </c>
      <c r="J65" s="8">
        <f t="shared" si="21"/>
        <v>595.87244065223274</v>
      </c>
      <c r="K65" s="8">
        <f t="shared" si="21"/>
        <v>622.25396744416184</v>
      </c>
      <c r="L65" s="8">
        <f t="shared" si="21"/>
        <v>649.80350421337971</v>
      </c>
      <c r="M65" s="8">
        <f t="shared" si="21"/>
        <v>678.5727631794939</v>
      </c>
      <c r="N65" s="8">
        <f t="shared" si="21"/>
        <v>708.61574605767191</v>
      </c>
      <c r="O65" s="8">
        <f t="shared" si="21"/>
        <v>739.9888454232688</v>
      </c>
      <c r="P65" s="8">
        <f t="shared" si="21"/>
        <v>772.75095056425175</v>
      </c>
      <c r="Q65" s="8">
        <f t="shared" si="21"/>
        <v>806.96355802011067</v>
      </c>
      <c r="R65" s="8">
        <f t="shared" si="21"/>
        <v>842.6908870147447</v>
      </c>
      <c r="S65" s="1">
        <f t="shared" si="21"/>
        <v>880</v>
      </c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spans="1:32" ht="15" customHeight="1" x14ac:dyDescent="0.15">
      <c r="A66" s="11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spans="1:32" ht="15" customHeight="1" x14ac:dyDescent="0.15">
      <c r="A67" s="11"/>
      <c r="B67" s="1" t="s">
        <v>52</v>
      </c>
      <c r="C67" s="1">
        <v>0</v>
      </c>
      <c r="D67" s="1">
        <v>1</v>
      </c>
      <c r="E67" s="1">
        <v>2</v>
      </c>
      <c r="F67" s="1">
        <v>3</v>
      </c>
      <c r="G67" s="1">
        <v>4</v>
      </c>
      <c r="H67" s="1">
        <v>5</v>
      </c>
      <c r="I67" s="1">
        <v>6</v>
      </c>
      <c r="J67" s="27">
        <v>7</v>
      </c>
      <c r="K67" s="1">
        <v>8</v>
      </c>
      <c r="L67" s="1">
        <v>9</v>
      </c>
      <c r="M67" s="29">
        <v>10</v>
      </c>
      <c r="N67" s="1">
        <v>11</v>
      </c>
      <c r="O67" s="1">
        <v>12</v>
      </c>
      <c r="P67" s="1">
        <v>13</v>
      </c>
      <c r="Q67" s="1">
        <v>14</v>
      </c>
      <c r="R67" s="1">
        <v>15</v>
      </c>
      <c r="S67" s="1">
        <v>16</v>
      </c>
      <c r="T67" s="1">
        <v>17</v>
      </c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2" ht="15" customHeight="1" x14ac:dyDescent="0.15">
      <c r="A68" s="11"/>
      <c r="B68" s="1" t="s">
        <v>59</v>
      </c>
      <c r="C68" s="1">
        <v>0</v>
      </c>
      <c r="D68" s="1">
        <v>70.59</v>
      </c>
      <c r="E68" s="1">
        <v>141.18</v>
      </c>
      <c r="F68" s="1">
        <v>211.76</v>
      </c>
      <c r="G68" s="1">
        <v>282.35000000000002</v>
      </c>
      <c r="H68" s="1">
        <v>352.94</v>
      </c>
      <c r="I68" s="1">
        <v>423.53</v>
      </c>
      <c r="J68" s="27">
        <v>494.12</v>
      </c>
      <c r="K68" s="1">
        <v>564.70000000000005</v>
      </c>
      <c r="L68" s="1">
        <v>635.29</v>
      </c>
      <c r="M68" s="29">
        <v>705.88</v>
      </c>
      <c r="N68" s="1">
        <v>776.47</v>
      </c>
      <c r="O68" s="1">
        <v>847.06</v>
      </c>
      <c r="P68" s="1">
        <v>917.65</v>
      </c>
      <c r="Q68" s="1">
        <v>988.24</v>
      </c>
      <c r="R68" s="1">
        <v>1058.82</v>
      </c>
      <c r="S68" s="1">
        <v>1126.4100000000001</v>
      </c>
      <c r="T68" s="1">
        <v>1200</v>
      </c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</row>
    <row r="69" spans="1:32" ht="15" customHeight="1" x14ac:dyDescent="0.15">
      <c r="A69" s="11"/>
      <c r="B69" s="1" t="s">
        <v>27</v>
      </c>
      <c r="C69" s="3">
        <f>440*2^(C67/17)</f>
        <v>440</v>
      </c>
      <c r="D69" s="12">
        <f t="shared" ref="D69:T69" si="22">440*2^(D67/17)</f>
        <v>458.31104468625688</v>
      </c>
      <c r="E69" s="12">
        <f t="shared" si="22"/>
        <v>477.38412200320033</v>
      </c>
      <c r="F69" s="12">
        <f t="shared" si="22"/>
        <v>497.25094470890514</v>
      </c>
      <c r="G69" s="12">
        <f t="shared" si="22"/>
        <v>517.9445453199238</v>
      </c>
      <c r="H69" s="12">
        <f t="shared" si="22"/>
        <v>539.49933103436956</v>
      </c>
      <c r="I69" s="12">
        <f t="shared" si="22"/>
        <v>561.95114094067867</v>
      </c>
      <c r="J69" s="56">
        <f t="shared" si="22"/>
        <v>585.33730560717368</v>
      </c>
      <c r="K69" s="12">
        <f t="shared" si="22"/>
        <v>609.69670915150584</v>
      </c>
      <c r="L69" s="12">
        <f t="shared" si="22"/>
        <v>635.06985389318083</v>
      </c>
      <c r="M69" s="54">
        <f t="shared" si="22"/>
        <v>661.49892769666417</v>
      </c>
      <c r="N69" s="12">
        <f t="shared" si="22"/>
        <v>689.02787411703832</v>
      </c>
      <c r="O69" s="12">
        <f t="shared" si="22"/>
        <v>717.70246546484213</v>
      </c>
      <c r="P69" s="12">
        <f t="shared" si="22"/>
        <v>747.57037891157722</v>
      </c>
      <c r="Q69" s="12">
        <f t="shared" si="22"/>
        <v>778.68127576242239</v>
      </c>
      <c r="R69" s="12">
        <f t="shared" si="22"/>
        <v>811.08688402796156</v>
      </c>
      <c r="S69" s="12">
        <f t="shared" si="22"/>
        <v>844.84108443221805</v>
      </c>
      <c r="T69" s="1">
        <f t="shared" si="22"/>
        <v>880</v>
      </c>
      <c r="U69" s="11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</row>
    <row r="70" spans="1:32" ht="15" customHeight="1" x14ac:dyDescent="0.15">
      <c r="A70" s="11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11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</row>
    <row r="71" spans="1:32" ht="15" customHeight="1" x14ac:dyDescent="0.15">
      <c r="A71" s="11"/>
      <c r="B71" s="1" t="s">
        <v>53</v>
      </c>
      <c r="C71" s="4">
        <v>0</v>
      </c>
      <c r="D71" s="4">
        <v>1</v>
      </c>
      <c r="E71" s="4">
        <v>2</v>
      </c>
      <c r="F71" s="4">
        <v>3</v>
      </c>
      <c r="G71" s="4">
        <v>4</v>
      </c>
      <c r="H71" s="57">
        <v>5</v>
      </c>
      <c r="I71" s="48">
        <v>6</v>
      </c>
      <c r="J71" s="4">
        <v>7</v>
      </c>
      <c r="K71" s="4">
        <v>8</v>
      </c>
      <c r="L71" s="4">
        <v>9</v>
      </c>
      <c r="M71" s="4">
        <v>10</v>
      </c>
      <c r="N71" s="4">
        <v>11</v>
      </c>
      <c r="O71" s="4">
        <v>12</v>
      </c>
      <c r="P71" s="4">
        <v>13</v>
      </c>
      <c r="Q71" s="4">
        <v>14</v>
      </c>
      <c r="R71" s="4">
        <v>15</v>
      </c>
      <c r="S71" s="4">
        <v>16</v>
      </c>
      <c r="T71" s="4">
        <v>17</v>
      </c>
      <c r="U71" s="1">
        <v>18</v>
      </c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</row>
    <row r="72" spans="1:32" ht="15" customHeight="1" x14ac:dyDescent="0.15">
      <c r="A72" s="11"/>
      <c r="B72" s="1" t="s">
        <v>59</v>
      </c>
      <c r="C72" s="1">
        <v>0</v>
      </c>
      <c r="D72" s="1">
        <v>66.599999999999994</v>
      </c>
      <c r="E72" s="1" t="s">
        <v>1</v>
      </c>
      <c r="F72" s="1">
        <v>200</v>
      </c>
      <c r="G72" s="1" t="s">
        <v>0</v>
      </c>
      <c r="H72" s="25" t="s">
        <v>2</v>
      </c>
      <c r="I72" s="31">
        <v>400</v>
      </c>
      <c r="J72" s="1" t="s">
        <v>3</v>
      </c>
      <c r="K72" s="1" t="s">
        <v>4</v>
      </c>
      <c r="L72" s="1">
        <v>600</v>
      </c>
      <c r="M72" s="1" t="s">
        <v>5</v>
      </c>
      <c r="N72" s="1" t="s">
        <v>6</v>
      </c>
      <c r="O72" s="1">
        <v>800</v>
      </c>
      <c r="P72" s="1" t="s">
        <v>7</v>
      </c>
      <c r="Q72" s="1">
        <v>933.33</v>
      </c>
      <c r="R72" s="1">
        <v>1000</v>
      </c>
      <c r="S72" s="1" t="s">
        <v>8</v>
      </c>
      <c r="T72" s="1" t="s">
        <v>9</v>
      </c>
      <c r="U72" s="1">
        <v>1200</v>
      </c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</row>
    <row r="73" spans="1:32" ht="15" customHeight="1" x14ac:dyDescent="0.15">
      <c r="A73" s="11"/>
      <c r="B73" s="1" t="s">
        <v>27</v>
      </c>
      <c r="C73" s="1">
        <f>440*2^(C71/18)</f>
        <v>440</v>
      </c>
      <c r="D73" s="8">
        <f t="shared" ref="D73:U73" si="23">440*2^(D71/18)</f>
        <v>457.27405945401108</v>
      </c>
      <c r="E73" s="8">
        <f t="shared" si="23"/>
        <v>475.22628511261468</v>
      </c>
      <c r="F73" s="8">
        <f t="shared" si="23"/>
        <v>493.88330125612413</v>
      </c>
      <c r="G73" s="8">
        <f t="shared" si="23"/>
        <v>513.27277741349133</v>
      </c>
      <c r="H73" s="37">
        <f t="shared" si="23"/>
        <v>533.42346939795959</v>
      </c>
      <c r="I73" s="35">
        <f t="shared" si="23"/>
        <v>554.36526195374415</v>
      </c>
      <c r="J73" s="8">
        <f t="shared" si="23"/>
        <v>576.12921307698832</v>
      </c>
      <c r="K73" s="8">
        <f t="shared" si="23"/>
        <v>598.7476000767258</v>
      </c>
      <c r="L73" s="8">
        <f t="shared" si="23"/>
        <v>622.25396744416184</v>
      </c>
      <c r="M73" s="8">
        <f t="shared" si="23"/>
        <v>646.68317660126354</v>
      </c>
      <c r="N73" s="8">
        <f t="shared" si="23"/>
        <v>672.07145760244305</v>
      </c>
      <c r="O73" s="8">
        <f t="shared" si="23"/>
        <v>698.45646286600777</v>
      </c>
      <c r="P73" s="8">
        <f t="shared" si="23"/>
        <v>725.87732301506628</v>
      </c>
      <c r="Q73" s="8">
        <f t="shared" si="23"/>
        <v>754.37470491070405</v>
      </c>
      <c r="R73" s="8">
        <f t="shared" si="23"/>
        <v>783.99087196349853</v>
      </c>
      <c r="S73" s="8">
        <f t="shared" si="23"/>
        <v>814.76974681281558</v>
      </c>
      <c r="T73" s="8">
        <f t="shared" si="23"/>
        <v>846.75697646684773</v>
      </c>
      <c r="U73" s="1">
        <f t="shared" si="23"/>
        <v>880</v>
      </c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</row>
    <row r="74" spans="1:32" ht="15" customHeight="1" x14ac:dyDescent="0.15">
      <c r="A74" s="11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</row>
    <row r="75" spans="1:32" ht="15" customHeight="1" x14ac:dyDescent="0.15">
      <c r="A75" s="11"/>
      <c r="B75" s="1" t="s">
        <v>54</v>
      </c>
      <c r="C75" s="1">
        <v>0</v>
      </c>
      <c r="D75" s="1">
        <v>1</v>
      </c>
      <c r="E75" s="1">
        <v>2</v>
      </c>
      <c r="F75" s="1">
        <v>3</v>
      </c>
      <c r="G75" s="1">
        <v>4</v>
      </c>
      <c r="H75" s="25">
        <v>5</v>
      </c>
      <c r="I75" s="31">
        <v>6</v>
      </c>
      <c r="J75" s="1">
        <v>7</v>
      </c>
      <c r="K75" s="27">
        <v>8</v>
      </c>
      <c r="L75" s="1">
        <v>9</v>
      </c>
      <c r="M75" s="1">
        <v>10</v>
      </c>
      <c r="N75" s="29">
        <v>11</v>
      </c>
      <c r="O75" s="1">
        <v>12</v>
      </c>
      <c r="P75" s="1">
        <v>13</v>
      </c>
      <c r="Q75" s="1">
        <v>14</v>
      </c>
      <c r="R75" s="1">
        <v>15</v>
      </c>
      <c r="S75" s="1">
        <v>16</v>
      </c>
      <c r="T75" s="1">
        <v>17</v>
      </c>
      <c r="U75" s="1">
        <v>18</v>
      </c>
      <c r="V75" s="1">
        <v>19</v>
      </c>
      <c r="W75" s="18"/>
      <c r="X75" s="18"/>
      <c r="Y75" s="18"/>
      <c r="Z75" s="18"/>
      <c r="AA75" s="18"/>
      <c r="AB75" s="18"/>
      <c r="AC75" s="18"/>
      <c r="AD75" s="18"/>
      <c r="AE75" s="18"/>
      <c r="AF75" s="18"/>
    </row>
    <row r="76" spans="1:32" ht="15" customHeight="1" x14ac:dyDescent="0.15">
      <c r="A76" s="11"/>
      <c r="B76" s="1" t="s">
        <v>59</v>
      </c>
      <c r="C76" s="1">
        <v>0</v>
      </c>
      <c r="D76" s="1">
        <v>63.16</v>
      </c>
      <c r="E76" s="1">
        <v>126.32</v>
      </c>
      <c r="F76" s="1">
        <v>189.47</v>
      </c>
      <c r="G76" s="1">
        <v>252.63</v>
      </c>
      <c r="H76" s="25">
        <v>315.79000000000002</v>
      </c>
      <c r="I76" s="31">
        <v>378.95</v>
      </c>
      <c r="J76" s="1">
        <v>442.11</v>
      </c>
      <c r="K76" s="27">
        <v>505.26</v>
      </c>
      <c r="L76" s="1">
        <v>568.41999999999996</v>
      </c>
      <c r="M76" s="1">
        <v>631.58000000000004</v>
      </c>
      <c r="N76" s="29">
        <v>694.73</v>
      </c>
      <c r="O76" s="1">
        <v>757.89</v>
      </c>
      <c r="P76" s="1">
        <v>821.05</v>
      </c>
      <c r="Q76" s="1">
        <v>884.21</v>
      </c>
      <c r="R76" s="1">
        <v>947.37</v>
      </c>
      <c r="S76" s="1">
        <v>1010.52</v>
      </c>
      <c r="T76" s="1">
        <v>1073.68</v>
      </c>
      <c r="U76" s="1">
        <v>1136.8399999999999</v>
      </c>
      <c r="V76" s="1">
        <v>1200</v>
      </c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spans="1:32" ht="15" customHeight="1" x14ac:dyDescent="0.15">
      <c r="A77" s="11"/>
      <c r="B77" s="1" t="s">
        <v>27</v>
      </c>
      <c r="C77" s="1">
        <f>440*2^(C75/19)</f>
        <v>440</v>
      </c>
      <c r="D77" s="8">
        <f t="shared" ref="D77:V77" si="24">440*2^(D75/19)</f>
        <v>456.34821955632441</v>
      </c>
      <c r="E77" s="8">
        <f t="shared" si="24"/>
        <v>473.30385793688026</v>
      </c>
      <c r="F77" s="8">
        <f t="shared" si="24"/>
        <v>490.88948381507919</v>
      </c>
      <c r="G77" s="8">
        <f t="shared" si="24"/>
        <v>509.12850440439672</v>
      </c>
      <c r="H77" s="37">
        <f t="shared" si="24"/>
        <v>528.04519661436541</v>
      </c>
      <c r="I77" s="35">
        <f t="shared" si="24"/>
        <v>547.66473936417026</v>
      </c>
      <c r="J77" s="8">
        <f t="shared" si="24"/>
        <v>568.01324709685809</v>
      </c>
      <c r="K77" s="39">
        <f t="shared" si="24"/>
        <v>589.11780453876781</v>
      </c>
      <c r="L77" s="8">
        <f t="shared" si="24"/>
        <v>611.0065027504487</v>
      </c>
      <c r="M77" s="8">
        <f t="shared" si="24"/>
        <v>633.7084765170539</v>
      </c>
      <c r="N77" s="40">
        <f t="shared" si="24"/>
        <v>657.25394312797368</v>
      </c>
      <c r="O77" s="8">
        <f t="shared" si="24"/>
        <v>681.67424259732843</v>
      </c>
      <c r="P77" s="8">
        <f t="shared" si="24"/>
        <v>707.00187937885642</v>
      </c>
      <c r="Q77" s="8">
        <f t="shared" si="24"/>
        <v>733.27056563071903</v>
      </c>
      <c r="R77" s="8">
        <f t="shared" si="24"/>
        <v>760.51526608781296</v>
      </c>
      <c r="S77" s="8">
        <f t="shared" si="24"/>
        <v>788.7722446013131</v>
      </c>
      <c r="T77" s="8">
        <f t="shared" si="24"/>
        <v>818.07911240739759</v>
      </c>
      <c r="U77" s="8">
        <f t="shared" si="24"/>
        <v>848.47487818939555</v>
      </c>
      <c r="V77" s="1">
        <f t="shared" si="24"/>
        <v>880</v>
      </c>
      <c r="W77" s="18"/>
      <c r="X77" s="18"/>
      <c r="Y77" s="18"/>
      <c r="Z77" s="18"/>
      <c r="AA77" s="18"/>
      <c r="AB77" s="18"/>
      <c r="AC77" s="18"/>
      <c r="AD77" s="18"/>
      <c r="AE77" s="18"/>
      <c r="AF77" s="18"/>
    </row>
    <row r="78" spans="1:32" ht="15" customHeight="1" x14ac:dyDescent="0.15">
      <c r="A78" s="11"/>
      <c r="B78" s="18"/>
      <c r="C78" s="18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8"/>
      <c r="W78" s="18"/>
      <c r="X78" s="11"/>
      <c r="Y78" s="18"/>
      <c r="Z78" s="18"/>
      <c r="AA78" s="18"/>
      <c r="AB78" s="18"/>
      <c r="AC78" s="18"/>
      <c r="AD78" s="18"/>
      <c r="AE78" s="18"/>
      <c r="AF78" s="18"/>
    </row>
    <row r="79" spans="1:32" ht="15" customHeight="1" x14ac:dyDescent="0.15">
      <c r="A79" s="11"/>
      <c r="B79" s="1" t="s">
        <v>55</v>
      </c>
      <c r="C79" s="1">
        <v>0</v>
      </c>
      <c r="D79" s="1">
        <v>1</v>
      </c>
      <c r="E79" s="1">
        <v>2</v>
      </c>
      <c r="F79" s="1">
        <v>3</v>
      </c>
      <c r="G79" s="1">
        <v>4</v>
      </c>
      <c r="H79" s="25">
        <v>5</v>
      </c>
      <c r="I79" s="1">
        <v>6</v>
      </c>
      <c r="J79" s="1">
        <v>7</v>
      </c>
      <c r="K79" s="27">
        <v>8</v>
      </c>
      <c r="L79" s="1">
        <v>9</v>
      </c>
      <c r="M79" s="1">
        <v>10</v>
      </c>
      <c r="N79" s="1">
        <v>11</v>
      </c>
      <c r="O79" s="42">
        <v>12</v>
      </c>
      <c r="P79" s="1">
        <v>13</v>
      </c>
      <c r="Q79" s="1">
        <v>14</v>
      </c>
      <c r="R79" s="1">
        <v>15</v>
      </c>
      <c r="S79" s="1">
        <v>16</v>
      </c>
      <c r="T79" s="1">
        <v>17</v>
      </c>
      <c r="U79" s="1">
        <v>18</v>
      </c>
      <c r="V79" s="1">
        <v>19</v>
      </c>
      <c r="W79" s="1">
        <v>20</v>
      </c>
      <c r="X79" s="11"/>
      <c r="Y79" s="18"/>
      <c r="Z79" s="18"/>
      <c r="AA79" s="18"/>
      <c r="AB79" s="18"/>
      <c r="AC79" s="18"/>
      <c r="AD79" s="18"/>
      <c r="AE79" s="18"/>
      <c r="AF79" s="18"/>
    </row>
    <row r="80" spans="1:32" ht="15" customHeight="1" x14ac:dyDescent="0.15">
      <c r="A80" s="11"/>
      <c r="B80" s="1" t="s">
        <v>59</v>
      </c>
      <c r="C80" s="1">
        <v>0</v>
      </c>
      <c r="D80" s="1">
        <v>60</v>
      </c>
      <c r="E80" s="1">
        <v>120</v>
      </c>
      <c r="F80" s="1">
        <v>180</v>
      </c>
      <c r="G80" s="1">
        <v>240</v>
      </c>
      <c r="H80" s="25">
        <v>300</v>
      </c>
      <c r="I80" s="1">
        <v>360</v>
      </c>
      <c r="J80" s="1">
        <v>420</v>
      </c>
      <c r="K80" s="27">
        <v>480</v>
      </c>
      <c r="L80" s="1">
        <v>540</v>
      </c>
      <c r="M80" s="1">
        <v>600</v>
      </c>
      <c r="N80" s="1">
        <v>660</v>
      </c>
      <c r="O80" s="42">
        <v>720</v>
      </c>
      <c r="P80" s="1">
        <v>780</v>
      </c>
      <c r="Q80" s="1">
        <v>840</v>
      </c>
      <c r="R80" s="1">
        <v>900</v>
      </c>
      <c r="S80" s="1">
        <v>960</v>
      </c>
      <c r="T80" s="1">
        <v>1020</v>
      </c>
      <c r="U80" s="1">
        <v>1080</v>
      </c>
      <c r="V80" s="1">
        <v>1140</v>
      </c>
      <c r="W80" s="1">
        <v>1200</v>
      </c>
      <c r="X80" s="10"/>
      <c r="Y80" s="18"/>
      <c r="Z80" s="18"/>
      <c r="AA80" s="18"/>
      <c r="AB80" s="18"/>
      <c r="AC80" s="18"/>
      <c r="AD80" s="18"/>
      <c r="AE80" s="18"/>
      <c r="AF80" s="18"/>
    </row>
    <row r="81" spans="1:32" ht="15" customHeight="1" x14ac:dyDescent="0.15">
      <c r="A81" s="11"/>
      <c r="B81" s="1" t="s">
        <v>27</v>
      </c>
      <c r="C81" s="3">
        <f>440*2^(C79/20)</f>
        <v>440</v>
      </c>
      <c r="D81" s="12">
        <f t="shared" ref="D81:W81" si="25">440*2^(D79/20)</f>
        <v>455.51656649020612</v>
      </c>
      <c r="E81" s="12">
        <f t="shared" si="25"/>
        <v>471.58032351596898</v>
      </c>
      <c r="F81" s="12">
        <f t="shared" si="25"/>
        <v>488.21056770985183</v>
      </c>
      <c r="G81" s="12">
        <f t="shared" si="25"/>
        <v>505.42727619869544</v>
      </c>
      <c r="H81" s="53">
        <f t="shared" si="25"/>
        <v>523.25113060119725</v>
      </c>
      <c r="I81" s="12">
        <f t="shared" si="25"/>
        <v>541.70354187176315</v>
      </c>
      <c r="J81" s="12">
        <f t="shared" si="25"/>
        <v>560.80667602047527</v>
      </c>
      <c r="K81" s="56">
        <f t="shared" si="25"/>
        <v>580.58348074007347</v>
      </c>
      <c r="L81" s="12">
        <f t="shared" si="25"/>
        <v>601.05771297193405</v>
      </c>
      <c r="M81" s="12">
        <f t="shared" si="25"/>
        <v>622.25396744416184</v>
      </c>
      <c r="N81" s="12">
        <f t="shared" si="25"/>
        <v>644.19770621607518</v>
      </c>
      <c r="O81" s="58">
        <f t="shared" si="25"/>
        <v>666.91528926457511</v>
      </c>
      <c r="P81" s="12">
        <f t="shared" si="25"/>
        <v>690.43400614914071</v>
      </c>
      <c r="Q81" s="12">
        <f t="shared" si="25"/>
        <v>714.78210879348717</v>
      </c>
      <c r="R81" s="12">
        <f t="shared" si="25"/>
        <v>739.9888454232688</v>
      </c>
      <c r="S81" s="12">
        <f t="shared" si="25"/>
        <v>766.08449570058929</v>
      </c>
      <c r="T81" s="12">
        <f t="shared" si="25"/>
        <v>793.10040709753059</v>
      </c>
      <c r="U81" s="12">
        <f t="shared" si="25"/>
        <v>821.06903255239047</v>
      </c>
      <c r="V81" s="12">
        <f t="shared" si="25"/>
        <v>850.02396945386408</v>
      </c>
      <c r="W81" s="3">
        <f t="shared" si="25"/>
        <v>880</v>
      </c>
      <c r="X81" s="10"/>
      <c r="Y81" s="18"/>
      <c r="Z81" s="18"/>
      <c r="AA81" s="18"/>
      <c r="AB81" s="18"/>
      <c r="AC81" s="18"/>
      <c r="AD81" s="18"/>
      <c r="AE81" s="18"/>
      <c r="AF81" s="18"/>
    </row>
    <row r="82" spans="1:32" ht="15" customHeight="1" x14ac:dyDescent="0.15">
      <c r="A82" s="11"/>
      <c r="B82" s="1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6"/>
      <c r="X82" s="18"/>
      <c r="Y82" s="18"/>
      <c r="Z82" s="18"/>
      <c r="AA82" s="18"/>
      <c r="AB82" s="18"/>
      <c r="AC82" s="18"/>
      <c r="AD82" s="18"/>
      <c r="AE82" s="18"/>
      <c r="AF82" s="18"/>
    </row>
    <row r="83" spans="1:32" ht="15" customHeight="1" x14ac:dyDescent="0.15">
      <c r="A83" s="11"/>
      <c r="B83" s="1" t="s">
        <v>56</v>
      </c>
      <c r="C83" s="4">
        <v>0</v>
      </c>
      <c r="D83" s="4">
        <v>1</v>
      </c>
      <c r="E83" s="4">
        <v>2</v>
      </c>
      <c r="F83" s="4">
        <v>3</v>
      </c>
      <c r="G83" s="4">
        <v>4</v>
      </c>
      <c r="H83" s="4">
        <v>5</v>
      </c>
      <c r="I83" s="4">
        <v>6</v>
      </c>
      <c r="J83" s="48">
        <v>7</v>
      </c>
      <c r="K83" s="4">
        <v>8</v>
      </c>
      <c r="L83" s="49">
        <v>9</v>
      </c>
      <c r="M83" s="4">
        <v>10</v>
      </c>
      <c r="N83" s="4">
        <v>11</v>
      </c>
      <c r="O83" s="47">
        <v>12</v>
      </c>
      <c r="P83" s="4">
        <v>13</v>
      </c>
      <c r="Q83" s="4">
        <v>14</v>
      </c>
      <c r="R83" s="4">
        <v>15</v>
      </c>
      <c r="S83" s="4">
        <v>16</v>
      </c>
      <c r="T83" s="4">
        <v>17</v>
      </c>
      <c r="U83" s="4">
        <v>18</v>
      </c>
      <c r="V83" s="4">
        <v>19</v>
      </c>
      <c r="W83" s="1">
        <v>20</v>
      </c>
      <c r="X83" s="1">
        <v>21</v>
      </c>
      <c r="Y83" s="18"/>
      <c r="Z83" s="18"/>
      <c r="AA83" s="18"/>
      <c r="AB83" s="18"/>
      <c r="AC83" s="18"/>
      <c r="AD83" s="18"/>
      <c r="AE83" s="18"/>
      <c r="AF83" s="18"/>
    </row>
    <row r="84" spans="1:32" ht="15" customHeight="1" x14ac:dyDescent="0.15">
      <c r="A84" s="11"/>
      <c r="B84" s="1" t="s">
        <v>59</v>
      </c>
      <c r="C84" s="1">
        <f>1200*(C83/21)</f>
        <v>0</v>
      </c>
      <c r="D84" s="8">
        <f t="shared" ref="D84:X84" si="26">1200*(D83/21)</f>
        <v>57.142857142857139</v>
      </c>
      <c r="E84" s="8">
        <f t="shared" si="26"/>
        <v>114.28571428571428</v>
      </c>
      <c r="F84" s="8">
        <f t="shared" si="26"/>
        <v>171.42857142857142</v>
      </c>
      <c r="G84" s="8">
        <f t="shared" si="26"/>
        <v>228.57142857142856</v>
      </c>
      <c r="H84" s="8">
        <f t="shared" si="26"/>
        <v>285.71428571428572</v>
      </c>
      <c r="I84" s="8">
        <f t="shared" si="26"/>
        <v>342.85714285714283</v>
      </c>
      <c r="J84" s="35">
        <f t="shared" si="26"/>
        <v>400</v>
      </c>
      <c r="K84" s="8">
        <f t="shared" si="26"/>
        <v>457.14285714285711</v>
      </c>
      <c r="L84" s="39">
        <f t="shared" si="26"/>
        <v>514.28571428571422</v>
      </c>
      <c r="M84" s="8">
        <f t="shared" si="26"/>
        <v>571.42857142857144</v>
      </c>
      <c r="N84" s="8">
        <f t="shared" si="26"/>
        <v>628.57142857142856</v>
      </c>
      <c r="O84" s="40">
        <f t="shared" si="26"/>
        <v>685.71428571428567</v>
      </c>
      <c r="P84" s="8">
        <f t="shared" si="26"/>
        <v>742.85714285714289</v>
      </c>
      <c r="Q84" s="8">
        <f t="shared" si="26"/>
        <v>800</v>
      </c>
      <c r="R84" s="8">
        <f t="shared" si="26"/>
        <v>857.14285714285711</v>
      </c>
      <c r="S84" s="8">
        <f t="shared" si="26"/>
        <v>914.28571428571422</v>
      </c>
      <c r="T84" s="8">
        <f t="shared" si="26"/>
        <v>971.42857142857144</v>
      </c>
      <c r="U84" s="8">
        <f t="shared" si="26"/>
        <v>1028.5714285714284</v>
      </c>
      <c r="V84" s="8">
        <f t="shared" si="26"/>
        <v>1085.7142857142858</v>
      </c>
      <c r="W84" s="8">
        <f t="shared" si="26"/>
        <v>1142.8571428571429</v>
      </c>
      <c r="X84" s="9">
        <f t="shared" si="26"/>
        <v>1200</v>
      </c>
      <c r="Y84" s="18"/>
      <c r="Z84" s="18"/>
      <c r="AA84" s="18"/>
      <c r="AB84" s="18"/>
      <c r="AC84" s="18"/>
      <c r="AD84" s="18"/>
      <c r="AE84" s="18"/>
      <c r="AF84" s="18"/>
    </row>
    <row r="85" spans="1:32" ht="15" customHeight="1" x14ac:dyDescent="0.15">
      <c r="A85" s="11"/>
      <c r="B85" s="1" t="s">
        <v>27</v>
      </c>
      <c r="C85" s="3">
        <f>440*2^(0/21)</f>
        <v>440</v>
      </c>
      <c r="D85" s="12">
        <f>440*2^(1/21)</f>
        <v>454.76542452309218</v>
      </c>
      <c r="E85" s="12">
        <f>440*2^(E83/21)</f>
        <v>470.02634395833695</v>
      </c>
      <c r="F85" s="12">
        <f t="shared" ref="F85:X85" si="27">440*2^(F83/21)</f>
        <v>485.7993860164774</v>
      </c>
      <c r="G85" s="12">
        <f t="shared" si="27"/>
        <v>502.1017363973657</v>
      </c>
      <c r="H85" s="12">
        <f t="shared" si="27"/>
        <v>518.95115751484025</v>
      </c>
      <c r="I85" s="12">
        <f t="shared" si="27"/>
        <v>536.36600784996915</v>
      </c>
      <c r="J85" s="55">
        <f t="shared" si="27"/>
        <v>554.36526195374415</v>
      </c>
      <c r="K85" s="12">
        <f t="shared" si="27"/>
        <v>572.96853112102201</v>
      </c>
      <c r="L85" s="56">
        <f t="shared" si="27"/>
        <v>592.19608475823668</v>
      </c>
      <c r="M85" s="12">
        <f t="shared" si="27"/>
        <v>612.06887246816495</v>
      </c>
      <c r="N85" s="12">
        <f t="shared" si="27"/>
        <v>632.60854687580775</v>
      </c>
      <c r="O85" s="54">
        <f t="shared" si="27"/>
        <v>653.83748722025734</v>
      </c>
      <c r="P85" s="12">
        <f t="shared" si="27"/>
        <v>675.77882373825491</v>
      </c>
      <c r="Q85" s="12">
        <f t="shared" si="27"/>
        <v>698.45646286600777</v>
      </c>
      <c r="R85" s="12">
        <f t="shared" si="27"/>
        <v>721.89511328672131</v>
      </c>
      <c r="S85" s="12">
        <f t="shared" si="27"/>
        <v>746.12031285223088</v>
      </c>
      <c r="T85" s="12">
        <f t="shared" si="27"/>
        <v>771.15845640806162</v>
      </c>
      <c r="U85" s="12">
        <f t="shared" si="27"/>
        <v>797.03682455223782</v>
      </c>
      <c r="V85" s="12">
        <f t="shared" si="27"/>
        <v>823.78361335917236</v>
      </c>
      <c r="W85" s="12">
        <f t="shared" si="27"/>
        <v>851.4279651010246</v>
      </c>
      <c r="X85" s="9">
        <f t="shared" si="27"/>
        <v>880</v>
      </c>
      <c r="Y85" s="18"/>
      <c r="Z85" s="18"/>
      <c r="AA85" s="18"/>
      <c r="AB85" s="18"/>
      <c r="AC85" s="18"/>
      <c r="AD85" s="18"/>
      <c r="AE85" s="18"/>
      <c r="AF85" s="18"/>
    </row>
    <row r="86" spans="1:32" ht="15" customHeight="1" x14ac:dyDescent="0.15">
      <c r="A86" s="11"/>
      <c r="B86" s="1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17"/>
      <c r="Y86" s="18"/>
      <c r="Z86" s="18"/>
      <c r="AA86" s="18"/>
      <c r="AB86" s="18"/>
      <c r="AC86" s="18"/>
      <c r="AD86" s="18"/>
      <c r="AE86" s="18"/>
      <c r="AF86" s="18"/>
    </row>
    <row r="87" spans="1:32" ht="15" customHeight="1" x14ac:dyDescent="0.15">
      <c r="A87" s="11"/>
      <c r="B87" s="1" t="s">
        <v>57</v>
      </c>
      <c r="C87" s="1">
        <v>0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25">
        <v>6</v>
      </c>
      <c r="J87" s="31">
        <v>7</v>
      </c>
      <c r="K87" s="1">
        <v>8</v>
      </c>
      <c r="L87" s="27">
        <v>9</v>
      </c>
      <c r="M87" s="1">
        <v>10</v>
      </c>
      <c r="N87" s="1">
        <v>11</v>
      </c>
      <c r="O87" s="1">
        <v>12</v>
      </c>
      <c r="P87" s="29">
        <v>13</v>
      </c>
      <c r="Q87" s="1">
        <v>14</v>
      </c>
      <c r="R87" s="1">
        <v>15</v>
      </c>
      <c r="S87" s="1">
        <v>16</v>
      </c>
      <c r="T87" s="1">
        <v>17</v>
      </c>
      <c r="U87" s="1">
        <v>18</v>
      </c>
      <c r="V87" s="1">
        <v>19</v>
      </c>
      <c r="W87" s="1">
        <v>20</v>
      </c>
      <c r="X87" s="1">
        <v>21</v>
      </c>
      <c r="Y87" s="1">
        <v>22</v>
      </c>
      <c r="Z87" s="18"/>
      <c r="AA87" s="18"/>
      <c r="AB87" s="18"/>
      <c r="AC87" s="18"/>
      <c r="AD87" s="18"/>
      <c r="AE87" s="18"/>
      <c r="AF87" s="18"/>
    </row>
    <row r="88" spans="1:32" ht="15" customHeight="1" x14ac:dyDescent="0.15">
      <c r="A88" s="11"/>
      <c r="B88" s="1" t="s">
        <v>59</v>
      </c>
      <c r="C88" s="1">
        <f>1200*(C87/22)</f>
        <v>0</v>
      </c>
      <c r="D88" s="8">
        <f t="shared" ref="D88:Y88" si="28">1200*(D87/22)</f>
        <v>54.545454545454547</v>
      </c>
      <c r="E88" s="8">
        <f t="shared" si="28"/>
        <v>109.09090909090909</v>
      </c>
      <c r="F88" s="8">
        <f t="shared" si="28"/>
        <v>163.63636363636363</v>
      </c>
      <c r="G88" s="8">
        <f t="shared" si="28"/>
        <v>218.18181818181819</v>
      </c>
      <c r="H88" s="8">
        <f t="shared" si="28"/>
        <v>272.72727272727269</v>
      </c>
      <c r="I88" s="37">
        <f t="shared" si="28"/>
        <v>327.27272727272725</v>
      </c>
      <c r="J88" s="35">
        <f t="shared" si="28"/>
        <v>381.81818181818181</v>
      </c>
      <c r="K88" s="8">
        <f t="shared" si="28"/>
        <v>436.36363636363637</v>
      </c>
      <c r="L88" s="39">
        <f t="shared" si="28"/>
        <v>490.90909090909093</v>
      </c>
      <c r="M88" s="8">
        <f t="shared" si="28"/>
        <v>545.45454545454538</v>
      </c>
      <c r="N88" s="8">
        <f t="shared" si="28"/>
        <v>600</v>
      </c>
      <c r="O88" s="8">
        <f t="shared" si="28"/>
        <v>654.5454545454545</v>
      </c>
      <c r="P88" s="40">
        <f t="shared" si="28"/>
        <v>709.09090909090912</v>
      </c>
      <c r="Q88" s="8">
        <f t="shared" si="28"/>
        <v>763.63636363636363</v>
      </c>
      <c r="R88" s="8">
        <f t="shared" si="28"/>
        <v>818.18181818181813</v>
      </c>
      <c r="S88" s="8">
        <f t="shared" si="28"/>
        <v>872.72727272727275</v>
      </c>
      <c r="T88" s="8">
        <f t="shared" si="28"/>
        <v>927.27272727272725</v>
      </c>
      <c r="U88" s="8">
        <f t="shared" si="28"/>
        <v>981.81818181818187</v>
      </c>
      <c r="V88" s="8">
        <f t="shared" si="28"/>
        <v>1036.3636363636365</v>
      </c>
      <c r="W88" s="8">
        <f t="shared" si="28"/>
        <v>1090.9090909090908</v>
      </c>
      <c r="X88" s="8">
        <f t="shared" si="28"/>
        <v>1145.4545454545455</v>
      </c>
      <c r="Y88" s="1">
        <f t="shared" si="28"/>
        <v>1200</v>
      </c>
      <c r="Z88" s="18"/>
      <c r="AA88" s="18"/>
      <c r="AB88" s="18"/>
      <c r="AC88" s="18"/>
      <c r="AD88" s="18"/>
      <c r="AE88" s="18"/>
      <c r="AF88" s="18"/>
    </row>
    <row r="89" spans="1:32" ht="15" customHeight="1" x14ac:dyDescent="0.15">
      <c r="A89" s="11"/>
      <c r="B89" s="1" t="s">
        <v>27</v>
      </c>
      <c r="C89" s="1">
        <f>440*2^(C87/22)</f>
        <v>440</v>
      </c>
      <c r="D89" s="8">
        <f t="shared" ref="D89:Y89" si="29">440*2^(D87/22)</f>
        <v>454.08364308305221</v>
      </c>
      <c r="E89" s="8">
        <f t="shared" si="29"/>
        <v>468.6180793535836</v>
      </c>
      <c r="F89" s="8">
        <f t="shared" si="29"/>
        <v>483.61773792604106</v>
      </c>
      <c r="G89" s="8">
        <f t="shared" si="29"/>
        <v>499.09750976600355</v>
      </c>
      <c r="H89" s="8">
        <f t="shared" si="29"/>
        <v>515.07276247324126</v>
      </c>
      <c r="I89" s="37">
        <f t="shared" si="29"/>
        <v>531.55935553795678</v>
      </c>
      <c r="J89" s="35">
        <f t="shared" si="29"/>
        <v>548.57365608535201</v>
      </c>
      <c r="K89" s="8">
        <f t="shared" si="29"/>
        <v>566.13255512414992</v>
      </c>
      <c r="L89" s="39">
        <f t="shared" si="29"/>
        <v>584.25348431520661</v>
      </c>
      <c r="M89" s="8">
        <f t="shared" si="29"/>
        <v>602.95443327685439</v>
      </c>
      <c r="N89" s="8">
        <f t="shared" si="29"/>
        <v>622.25396744416184</v>
      </c>
      <c r="O89" s="8">
        <f t="shared" si="29"/>
        <v>642.17124649983634</v>
      </c>
      <c r="P89" s="40">
        <f t="shared" si="29"/>
        <v>662.72604339506915</v>
      </c>
      <c r="Q89" s="8">
        <f t="shared" si="29"/>
        <v>683.93876397920451</v>
      </c>
      <c r="R89" s="8">
        <f t="shared" si="29"/>
        <v>705.83046725772044</v>
      </c>
      <c r="S89" s="8">
        <f t="shared" si="29"/>
        <v>728.42288629863344</v>
      </c>
      <c r="T89" s="8">
        <f t="shared" si="29"/>
        <v>751.73844980808042</v>
      </c>
      <c r="U89" s="8">
        <f t="shared" si="29"/>
        <v>775.80030439649863</v>
      </c>
      <c r="V89" s="8">
        <f t="shared" si="29"/>
        <v>800.63233755750673</v>
      </c>
      <c r="W89" s="8">
        <f t="shared" si="29"/>
        <v>826.25920138230151</v>
      </c>
      <c r="X89" s="8">
        <f t="shared" si="29"/>
        <v>852.70633703311091</v>
      </c>
      <c r="Y89" s="1">
        <f t="shared" si="29"/>
        <v>880</v>
      </c>
      <c r="Z89" s="11"/>
      <c r="AA89" s="11"/>
      <c r="AB89" s="11"/>
      <c r="AC89" s="11"/>
      <c r="AD89" s="18"/>
      <c r="AE89" s="18"/>
      <c r="AF89" s="18"/>
    </row>
    <row r="90" spans="1:32" ht="15" customHeight="1" x14ac:dyDescent="0.15">
      <c r="A90" s="11"/>
      <c r="B90" s="18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8"/>
      <c r="AE90" s="18"/>
      <c r="AF90" s="18"/>
    </row>
    <row r="91" spans="1:32" ht="15" customHeight="1" x14ac:dyDescent="0.15">
      <c r="A91" s="11"/>
      <c r="B91" s="1" t="s">
        <v>58</v>
      </c>
      <c r="C91" s="1">
        <v>0</v>
      </c>
      <c r="D91" s="1">
        <v>1</v>
      </c>
      <c r="E91" s="1">
        <v>2</v>
      </c>
      <c r="F91" s="1">
        <v>3</v>
      </c>
      <c r="G91" s="1">
        <v>4</v>
      </c>
      <c r="H91" s="1">
        <v>5</v>
      </c>
      <c r="I91" s="25">
        <v>6</v>
      </c>
      <c r="J91" s="1">
        <v>7</v>
      </c>
      <c r="K91" s="1">
        <v>8</v>
      </c>
      <c r="L91" s="1">
        <v>9</v>
      </c>
      <c r="M91" s="1">
        <v>10</v>
      </c>
      <c r="N91" s="1">
        <v>11</v>
      </c>
      <c r="O91" s="1">
        <v>12</v>
      </c>
      <c r="P91" s="51">
        <v>13</v>
      </c>
      <c r="Q91" s="1">
        <v>14</v>
      </c>
      <c r="R91" s="1">
        <v>15</v>
      </c>
      <c r="S91" s="1">
        <v>16</v>
      </c>
      <c r="T91" s="1">
        <v>17</v>
      </c>
      <c r="U91" s="1">
        <v>18</v>
      </c>
      <c r="V91" s="1">
        <v>19</v>
      </c>
      <c r="W91" s="1">
        <v>20</v>
      </c>
      <c r="X91" s="1">
        <v>21</v>
      </c>
      <c r="Y91" s="1">
        <v>22</v>
      </c>
      <c r="Z91" s="1">
        <v>23</v>
      </c>
      <c r="AA91" s="11"/>
      <c r="AB91" s="11"/>
      <c r="AC91" s="11"/>
      <c r="AD91" s="18"/>
      <c r="AE91" s="18"/>
      <c r="AF91" s="18"/>
    </row>
    <row r="92" spans="1:32" ht="15" customHeight="1" x14ac:dyDescent="0.15">
      <c r="A92" s="11"/>
      <c r="B92" s="1" t="s">
        <v>59</v>
      </c>
      <c r="C92" s="1">
        <f>1200*(C91/23)</f>
        <v>0</v>
      </c>
      <c r="D92" s="8">
        <f t="shared" ref="D92:Z92" si="30">1200*(D91/23)</f>
        <v>52.173913043478258</v>
      </c>
      <c r="E92" s="8">
        <f t="shared" si="30"/>
        <v>104.34782608695652</v>
      </c>
      <c r="F92" s="8">
        <f t="shared" si="30"/>
        <v>156.52173913043478</v>
      </c>
      <c r="G92" s="8">
        <f t="shared" si="30"/>
        <v>208.69565217391303</v>
      </c>
      <c r="H92" s="8">
        <f t="shared" si="30"/>
        <v>260.86956521739131</v>
      </c>
      <c r="I92" s="37">
        <f t="shared" si="30"/>
        <v>313.04347826086956</v>
      </c>
      <c r="J92" s="8">
        <f t="shared" si="30"/>
        <v>365.21739130434787</v>
      </c>
      <c r="K92" s="8">
        <f t="shared" si="30"/>
        <v>417.39130434782606</v>
      </c>
      <c r="L92" s="8">
        <f t="shared" si="30"/>
        <v>469.56521739130437</v>
      </c>
      <c r="M92" s="8">
        <f t="shared" si="30"/>
        <v>521.73913043478262</v>
      </c>
      <c r="N92" s="8">
        <f t="shared" si="30"/>
        <v>573.91304347826087</v>
      </c>
      <c r="O92" s="8">
        <f t="shared" si="30"/>
        <v>626.08695652173913</v>
      </c>
      <c r="P92" s="52">
        <f t="shared" si="30"/>
        <v>678.26086956521738</v>
      </c>
      <c r="Q92" s="8">
        <f t="shared" si="30"/>
        <v>730.43478260869574</v>
      </c>
      <c r="R92" s="8">
        <f t="shared" si="30"/>
        <v>782.60869565217388</v>
      </c>
      <c r="S92" s="8">
        <f t="shared" si="30"/>
        <v>834.78260869565213</v>
      </c>
      <c r="T92" s="8">
        <f t="shared" si="30"/>
        <v>886.95652173913038</v>
      </c>
      <c r="U92" s="8">
        <f t="shared" si="30"/>
        <v>939.13043478260875</v>
      </c>
      <c r="V92" s="8">
        <f t="shared" si="30"/>
        <v>991.304347826087</v>
      </c>
      <c r="W92" s="8">
        <f t="shared" si="30"/>
        <v>1043.4782608695652</v>
      </c>
      <c r="X92" s="8">
        <f t="shared" si="30"/>
        <v>1095.6521739130435</v>
      </c>
      <c r="Y92" s="8">
        <f t="shared" si="30"/>
        <v>1147.8260869565217</v>
      </c>
      <c r="Z92" s="1">
        <f t="shared" si="30"/>
        <v>1200</v>
      </c>
      <c r="AA92" s="11"/>
      <c r="AB92" s="11"/>
      <c r="AC92" s="11"/>
      <c r="AD92" s="18"/>
      <c r="AE92" s="18"/>
      <c r="AF92" s="18"/>
    </row>
    <row r="93" spans="1:32" ht="15" customHeight="1" x14ac:dyDescent="0.15">
      <c r="A93" s="11"/>
      <c r="B93" s="1" t="s">
        <v>27</v>
      </c>
      <c r="C93" s="1">
        <f>440*2^(C91/23)</f>
        <v>440</v>
      </c>
      <c r="D93" s="8">
        <f t="shared" ref="D93:Z93" si="31">440*2^(D91/23)</f>
        <v>453.46203969088413</v>
      </c>
      <c r="E93" s="8">
        <f t="shared" si="31"/>
        <v>467.33595781958405</v>
      </c>
      <c r="F93" s="8">
        <f t="shared" si="31"/>
        <v>481.63435603127624</v>
      </c>
      <c r="G93" s="8">
        <f t="shared" si="31"/>
        <v>496.37022152533632</v>
      </c>
      <c r="H93" s="8">
        <f t="shared" si="31"/>
        <v>511.55693885157956</v>
      </c>
      <c r="I93" s="37">
        <f t="shared" si="31"/>
        <v>527.20830206741402</v>
      </c>
      <c r="J93" s="8">
        <f t="shared" si="31"/>
        <v>543.3385272669484</v>
      </c>
      <c r="K93" s="8">
        <f t="shared" si="31"/>
        <v>559.96226549343521</v>
      </c>
      <c r="L93" s="8">
        <f t="shared" si="31"/>
        <v>577.09461604677608</v>
      </c>
      <c r="M93" s="8">
        <f t="shared" si="31"/>
        <v>594.75114019817886</v>
      </c>
      <c r="N93" s="8">
        <f t="shared" si="31"/>
        <v>612.94787532442092</v>
      </c>
      <c r="O93" s="8">
        <f t="shared" si="31"/>
        <v>631.70134947455824</v>
      </c>
      <c r="P93" s="52">
        <f t="shared" si="31"/>
        <v>651.02859638231178</v>
      </c>
      <c r="Q93" s="8">
        <f t="shared" si="31"/>
        <v>670.94717093776467</v>
      </c>
      <c r="R93" s="8">
        <f t="shared" si="31"/>
        <v>691.47516513242522</v>
      </c>
      <c r="S93" s="8">
        <f t="shared" si="31"/>
        <v>712.63122449213722</v>
      </c>
      <c r="T93" s="8">
        <f t="shared" si="31"/>
        <v>734.43456501276569</v>
      </c>
      <c r="U93" s="8">
        <f t="shared" si="31"/>
        <v>756.90499061403625</v>
      </c>
      <c r="V93" s="8">
        <f t="shared" si="31"/>
        <v>780.06291112738734</v>
      </c>
      <c r="W93" s="8">
        <f t="shared" si="31"/>
        <v>803.92936083416794</v>
      </c>
      <c r="X93" s="8">
        <f t="shared" si="31"/>
        <v>828.526017571024</v>
      </c>
      <c r="Y93" s="8">
        <f t="shared" si="31"/>
        <v>853.87522241982242</v>
      </c>
      <c r="Z93" s="1">
        <f t="shared" si="31"/>
        <v>880</v>
      </c>
      <c r="AA93" s="11"/>
      <c r="AB93" s="11"/>
      <c r="AC93" s="11"/>
      <c r="AD93" s="18"/>
      <c r="AE93" s="18"/>
      <c r="AF93" s="18"/>
    </row>
    <row r="94" spans="1:32" ht="15" customHeight="1" x14ac:dyDescent="0.15">
      <c r="A94" s="11"/>
      <c r="B94" s="18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8"/>
      <c r="AE94" s="18"/>
      <c r="AF94" s="18"/>
    </row>
    <row r="95" spans="1:32" ht="15" customHeight="1" x14ac:dyDescent="0.15">
      <c r="A95" s="11"/>
      <c r="B95" s="1" t="s">
        <v>23</v>
      </c>
      <c r="C95" s="1">
        <v>0</v>
      </c>
      <c r="D95" s="1">
        <v>1</v>
      </c>
      <c r="E95" s="1">
        <v>2</v>
      </c>
      <c r="F95" s="1">
        <v>3</v>
      </c>
      <c r="G95" s="1">
        <v>4</v>
      </c>
      <c r="H95" s="1">
        <v>5</v>
      </c>
      <c r="I95" s="25">
        <v>6</v>
      </c>
      <c r="J95" s="1">
        <v>7</v>
      </c>
      <c r="K95" s="31">
        <v>8</v>
      </c>
      <c r="L95" s="1">
        <v>9</v>
      </c>
      <c r="M95" s="27">
        <v>10</v>
      </c>
      <c r="N95" s="1">
        <v>11</v>
      </c>
      <c r="O95" s="1">
        <v>12</v>
      </c>
      <c r="P95" s="1">
        <v>13</v>
      </c>
      <c r="Q95" s="29">
        <v>14</v>
      </c>
      <c r="R95" s="1">
        <v>15</v>
      </c>
      <c r="S95" s="1">
        <v>16</v>
      </c>
      <c r="T95" s="1">
        <v>17</v>
      </c>
      <c r="U95" s="1">
        <v>18</v>
      </c>
      <c r="V95" s="1">
        <v>19</v>
      </c>
      <c r="W95" s="1">
        <v>20</v>
      </c>
      <c r="X95" s="1">
        <v>21</v>
      </c>
      <c r="Y95" s="1">
        <v>22</v>
      </c>
      <c r="Z95" s="1">
        <v>23</v>
      </c>
      <c r="AA95" s="1">
        <v>24</v>
      </c>
      <c r="AB95" s="18"/>
      <c r="AC95" s="18"/>
      <c r="AD95" s="18"/>
      <c r="AE95" s="18"/>
      <c r="AF95" s="18"/>
    </row>
    <row r="96" spans="1:32" ht="15" customHeight="1" x14ac:dyDescent="0.15">
      <c r="A96" s="11"/>
      <c r="B96" s="1" t="s">
        <v>59</v>
      </c>
      <c r="C96" s="1">
        <f>1200*(C95/24)</f>
        <v>0</v>
      </c>
      <c r="D96" s="1">
        <f t="shared" ref="D96:AA96" si="32">1200*(D95/24)</f>
        <v>50</v>
      </c>
      <c r="E96" s="1">
        <f t="shared" si="32"/>
        <v>100</v>
      </c>
      <c r="F96" s="1">
        <f t="shared" si="32"/>
        <v>150</v>
      </c>
      <c r="G96" s="1">
        <f t="shared" si="32"/>
        <v>200</v>
      </c>
      <c r="H96" s="1">
        <f t="shared" si="32"/>
        <v>250</v>
      </c>
      <c r="I96" s="25">
        <f t="shared" si="32"/>
        <v>300</v>
      </c>
      <c r="J96" s="1">
        <f t="shared" si="32"/>
        <v>350</v>
      </c>
      <c r="K96" s="31">
        <f t="shared" si="32"/>
        <v>400</v>
      </c>
      <c r="L96" s="1">
        <f t="shared" si="32"/>
        <v>450</v>
      </c>
      <c r="M96" s="27">
        <f t="shared" si="32"/>
        <v>500</v>
      </c>
      <c r="N96" s="1">
        <f t="shared" si="32"/>
        <v>550</v>
      </c>
      <c r="O96" s="1">
        <f t="shared" si="32"/>
        <v>600</v>
      </c>
      <c r="P96" s="1">
        <f t="shared" si="32"/>
        <v>650</v>
      </c>
      <c r="Q96" s="29">
        <f t="shared" si="32"/>
        <v>700</v>
      </c>
      <c r="R96" s="1">
        <f t="shared" si="32"/>
        <v>750</v>
      </c>
      <c r="S96" s="1">
        <f t="shared" si="32"/>
        <v>800</v>
      </c>
      <c r="T96" s="1">
        <f t="shared" si="32"/>
        <v>850</v>
      </c>
      <c r="U96" s="1">
        <f t="shared" si="32"/>
        <v>900</v>
      </c>
      <c r="V96" s="1">
        <f t="shared" si="32"/>
        <v>950</v>
      </c>
      <c r="W96" s="1">
        <f t="shared" si="32"/>
        <v>1000</v>
      </c>
      <c r="X96" s="1">
        <f t="shared" si="32"/>
        <v>1050</v>
      </c>
      <c r="Y96" s="1">
        <f t="shared" si="32"/>
        <v>1100</v>
      </c>
      <c r="Z96" s="1">
        <f t="shared" si="32"/>
        <v>1150</v>
      </c>
      <c r="AA96" s="1">
        <f t="shared" si="32"/>
        <v>1200</v>
      </c>
      <c r="AB96" s="18"/>
      <c r="AC96" s="18"/>
      <c r="AD96" s="18"/>
      <c r="AE96" s="18"/>
      <c r="AF96" s="18"/>
    </row>
    <row r="97" spans="1:32" ht="15" customHeight="1" x14ac:dyDescent="0.15">
      <c r="A97" s="11"/>
      <c r="B97" s="1" t="s">
        <v>27</v>
      </c>
      <c r="C97" s="1">
        <f>440*2^(C95/24)</f>
        <v>440</v>
      </c>
      <c r="D97" s="8">
        <f t="shared" ref="D97:AA97" si="33">440*2^(D95/24)</f>
        <v>452.8929841231365</v>
      </c>
      <c r="E97" s="8">
        <f t="shared" si="33"/>
        <v>466.16376151808993</v>
      </c>
      <c r="F97" s="8">
        <f t="shared" si="33"/>
        <v>479.82340237271336</v>
      </c>
      <c r="G97" s="8">
        <f t="shared" si="33"/>
        <v>493.88330125612413</v>
      </c>
      <c r="H97" s="8">
        <f t="shared" si="33"/>
        <v>508.35518662380008</v>
      </c>
      <c r="I97" s="37">
        <f t="shared" si="33"/>
        <v>523.25113060119725</v>
      </c>
      <c r="J97" s="8">
        <f t="shared" si="33"/>
        <v>538.58355905404835</v>
      </c>
      <c r="K97" s="35">
        <f t="shared" si="33"/>
        <v>554.36526195374415</v>
      </c>
      <c r="L97" s="8">
        <f t="shared" si="33"/>
        <v>570.6094040464443</v>
      </c>
      <c r="M97" s="39">
        <f t="shared" si="33"/>
        <v>587.32953583481515</v>
      </c>
      <c r="N97" s="8">
        <f t="shared" si="33"/>
        <v>604.53960488155917</v>
      </c>
      <c r="O97" s="8">
        <f t="shared" si="33"/>
        <v>622.25396744416184</v>
      </c>
      <c r="P97" s="8">
        <f t="shared" si="33"/>
        <v>640.4874004505624</v>
      </c>
      <c r="Q97" s="40">
        <f t="shared" si="33"/>
        <v>659.25511382573984</v>
      </c>
      <c r="R97" s="8">
        <f t="shared" si="33"/>
        <v>678.5727631794939</v>
      </c>
      <c r="S97" s="8">
        <f t="shared" si="33"/>
        <v>698.45646286600777</v>
      </c>
      <c r="T97" s="8">
        <f t="shared" si="33"/>
        <v>718.92279942608388</v>
      </c>
      <c r="U97" s="8">
        <f t="shared" si="33"/>
        <v>739.9888454232688</v>
      </c>
      <c r="V97" s="8">
        <f t="shared" si="33"/>
        <v>761.67217368540582</v>
      </c>
      <c r="W97" s="8">
        <f t="shared" si="33"/>
        <v>783.99087196349853</v>
      </c>
      <c r="X97" s="8">
        <f t="shared" si="33"/>
        <v>806.96355802011067</v>
      </c>
      <c r="Y97" s="8">
        <f t="shared" si="33"/>
        <v>830.60939515989025</v>
      </c>
      <c r="Z97" s="8">
        <f t="shared" si="33"/>
        <v>854.94810821517319</v>
      </c>
      <c r="AA97" s="1">
        <f t="shared" si="33"/>
        <v>880</v>
      </c>
      <c r="AB97" s="18"/>
      <c r="AC97" s="18"/>
      <c r="AD97" s="18"/>
      <c r="AE97" s="18"/>
      <c r="AF97" s="18"/>
    </row>
    <row r="98" spans="1:32" x14ac:dyDescent="0.15">
      <c r="A98" s="11"/>
    </row>
    <row r="99" spans="1:32" x14ac:dyDescent="0.15">
      <c r="A99" s="11"/>
    </row>
    <row r="100" spans="1:32" x14ac:dyDescent="0.15">
      <c r="A100" s="11"/>
    </row>
    <row r="101" spans="1:32" x14ac:dyDescent="0.15">
      <c r="A101" s="11"/>
    </row>
    <row r="102" spans="1:32" x14ac:dyDescent="0.15">
      <c r="A102" s="11"/>
    </row>
    <row r="103" spans="1:32" x14ac:dyDescent="0.15">
      <c r="A103" s="11"/>
      <c r="W103" s="7"/>
      <c r="X103" s="7"/>
      <c r="Y103" s="7"/>
      <c r="Z103" s="7"/>
    </row>
    <row r="104" spans="1:32" x14ac:dyDescent="0.15">
      <c r="A104" s="11"/>
      <c r="W104" s="7"/>
      <c r="X104" s="7"/>
      <c r="Y104" s="7"/>
      <c r="Z104" s="7"/>
    </row>
    <row r="105" spans="1:32" x14ac:dyDescent="0.15">
      <c r="A105" s="11"/>
      <c r="AC105" s="7"/>
      <c r="AD105" s="7"/>
      <c r="AE105" s="7"/>
      <c r="AF105" s="7"/>
    </row>
    <row r="106" spans="1:32" x14ac:dyDescent="0.15">
      <c r="A106" s="11"/>
      <c r="AC106" s="7"/>
      <c r="AD106" s="7"/>
      <c r="AE106" s="7"/>
      <c r="AF106" s="7"/>
    </row>
    <row r="107" spans="1:32" x14ac:dyDescent="0.15">
      <c r="AC107" s="7"/>
      <c r="AD107" s="7"/>
      <c r="AE107" s="7"/>
      <c r="AF107" s="7"/>
    </row>
    <row r="108" spans="1:32" x14ac:dyDescent="0.15">
      <c r="AC108" s="7"/>
      <c r="AD108" s="7"/>
      <c r="AE108" s="7"/>
      <c r="AF108" s="7"/>
    </row>
  </sheetData>
  <mergeCells count="3">
    <mergeCell ref="B2:W2"/>
    <mergeCell ref="B1:W1"/>
    <mergeCell ref="C48:O48"/>
  </mergeCells>
  <phoneticPr fontId="1"/>
  <pageMargins left="0.70866141732283472" right="0.70866141732283472" top="0.74803149606299213" bottom="0.74803149606299213" header="0.31496062992125984" footer="0.31496062992125984"/>
  <pageSetup paperSize="9" scale="5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hideya</dc:creator>
  <cp:lastModifiedBy>hideya</cp:lastModifiedBy>
  <cp:lastPrinted>2023-04-20T13:41:56Z</cp:lastPrinted>
  <dcterms:created xsi:type="dcterms:W3CDTF">2018-10-23T15:19:40Z</dcterms:created>
  <dcterms:modified xsi:type="dcterms:W3CDTF">2023-07-24T09:40:36Z</dcterms:modified>
</cp:coreProperties>
</file>